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.1 - Demolice" sheetId="2" r:id="rId2"/>
    <sheet name="SO 02.2 - Komunikace a zp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02.1 - Demolice'!$C$119:$K$206</definedName>
    <definedName name="_xlnm.Print_Area" localSheetId="1">'SO 02.1 - Demolice'!$C$4:$J$76,'SO 02.1 - Demolice'!$C$82:$J$101,'SO 02.1 - Demolice'!$C$107:$J$206</definedName>
    <definedName name="_xlnm.Print_Titles" localSheetId="1">'SO 02.1 - Demolice'!$119:$119</definedName>
    <definedName name="_xlnm._FilterDatabase" localSheetId="2" hidden="1">'SO 02.2 - Komunikace a zp...'!$C$128:$K$367</definedName>
    <definedName name="_xlnm.Print_Area" localSheetId="2">'SO 02.2 - Komunikace a zp...'!$C$4:$J$76,'SO 02.2 - Komunikace a zp...'!$C$82:$J$110,'SO 02.2 - Komunikace a zp...'!$C$116:$J$367</definedName>
    <definedName name="_xlnm.Print_Titles" localSheetId="2">'SO 02.2 - Komunikace a zp...'!$128:$128</definedName>
  </definedNames>
  <calcPr/>
</workbook>
</file>

<file path=xl/calcChain.xml><?xml version="1.0" encoding="utf-8"?>
<calcChain xmlns="http://schemas.openxmlformats.org/spreadsheetml/2006/main">
  <c i="3" l="1" r="P362"/>
  <c r="J37"/>
  <c r="J36"/>
  <c i="1" r="AY96"/>
  <c i="3" r="J35"/>
  <c i="1" r="AX96"/>
  <c i="3"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1"/>
  <c r="BH351"/>
  <c r="BG351"/>
  <c r="BF351"/>
  <c r="T351"/>
  <c r="T350"/>
  <c r="R351"/>
  <c r="R350"/>
  <c r="P351"/>
  <c r="P350"/>
  <c r="BI348"/>
  <c r="BH348"/>
  <c r="BG348"/>
  <c r="BF348"/>
  <c r="T348"/>
  <c r="R348"/>
  <c r="P348"/>
  <c r="BI344"/>
  <c r="BH344"/>
  <c r="BG344"/>
  <c r="BF344"/>
  <c r="T344"/>
  <c r="R344"/>
  <c r="P344"/>
  <c r="BI343"/>
  <c r="BH343"/>
  <c r="BG343"/>
  <c r="BF343"/>
  <c r="T343"/>
  <c r="R343"/>
  <c r="P343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5"/>
  <c r="BH315"/>
  <c r="BG315"/>
  <c r="BF315"/>
  <c r="T315"/>
  <c r="R315"/>
  <c r="P315"/>
  <c r="BI313"/>
  <c r="BH313"/>
  <c r="BG313"/>
  <c r="BF313"/>
  <c r="T313"/>
  <c r="R313"/>
  <c r="P313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T258"/>
  <c r="R259"/>
  <c r="R258"/>
  <c r="P259"/>
  <c r="P258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8"/>
  <c r="BH218"/>
  <c r="BG218"/>
  <c r="BF218"/>
  <c r="T218"/>
  <c r="R218"/>
  <c r="P218"/>
  <c r="BI216"/>
  <c r="BH216"/>
  <c r="BG216"/>
  <c r="BF216"/>
  <c r="T216"/>
  <c r="R216"/>
  <c r="P216"/>
  <c r="BI211"/>
  <c r="BH211"/>
  <c r="BG211"/>
  <c r="BF211"/>
  <c r="T211"/>
  <c r="T210"/>
  <c r="R211"/>
  <c r="R210"/>
  <c r="P211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2"/>
  <c r="BH192"/>
  <c r="BG192"/>
  <c r="BF192"/>
  <c r="T192"/>
  <c r="R192"/>
  <c r="P192"/>
  <c r="BI190"/>
  <c r="BH190"/>
  <c r="BG190"/>
  <c r="BF190"/>
  <c r="T190"/>
  <c r="R190"/>
  <c r="P190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F123"/>
  <c r="E121"/>
  <c r="F89"/>
  <c r="E87"/>
  <c r="J24"/>
  <c r="E24"/>
  <c r="J92"/>
  <c r="J23"/>
  <c r="J21"/>
  <c r="E21"/>
  <c r="J125"/>
  <c r="J20"/>
  <c r="J18"/>
  <c r="E18"/>
  <c r="F126"/>
  <c r="J17"/>
  <c r="J15"/>
  <c r="E15"/>
  <c r="F125"/>
  <c r="J14"/>
  <c r="J12"/>
  <c r="J89"/>
  <c r="E7"/>
  <c r="E85"/>
  <c i="2" r="J37"/>
  <c r="J36"/>
  <c i="1" r="AY95"/>
  <c i="2" r="J35"/>
  <c i="1" r="AX95"/>
  <c i="2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2"/>
  <c r="BH142"/>
  <c r="BG142"/>
  <c r="BF142"/>
  <c r="T142"/>
  <c r="R142"/>
  <c r="P142"/>
  <c r="BI140"/>
  <c r="BH140"/>
  <c r="BG140"/>
  <c r="BF140"/>
  <c r="T140"/>
  <c r="R140"/>
  <c r="P140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F114"/>
  <c r="E112"/>
  <c r="F89"/>
  <c r="E87"/>
  <c r="J24"/>
  <c r="E24"/>
  <c r="J92"/>
  <c r="J23"/>
  <c r="J21"/>
  <c r="E21"/>
  <c r="J116"/>
  <c r="J20"/>
  <c r="J18"/>
  <c r="E18"/>
  <c r="F117"/>
  <c r="J17"/>
  <c r="J15"/>
  <c r="E15"/>
  <c r="F91"/>
  <c r="J14"/>
  <c r="J12"/>
  <c r="J89"/>
  <c r="E7"/>
  <c r="E85"/>
  <c i="1" r="L90"/>
  <c r="AM90"/>
  <c r="AM89"/>
  <c r="L89"/>
  <c r="AM87"/>
  <c r="L87"/>
  <c r="L85"/>
  <c r="L84"/>
  <c i="2" r="BK158"/>
  <c r="BK125"/>
  <c r="BK198"/>
  <c i="1" r="AS94"/>
  <c i="2" r="BK172"/>
  <c r="J206"/>
  <c r="BK181"/>
  <c r="BK153"/>
  <c i="3" r="J354"/>
  <c r="J330"/>
  <c r="BK266"/>
  <c r="BK229"/>
  <c r="J148"/>
  <c r="J281"/>
  <c r="BK209"/>
  <c r="BK327"/>
  <c r="BK272"/>
  <c r="J172"/>
  <c r="BK132"/>
  <c r="J298"/>
  <c r="BK216"/>
  <c r="BK263"/>
  <c r="J179"/>
  <c r="J321"/>
  <c r="J286"/>
  <c r="BK251"/>
  <c r="BK200"/>
  <c r="BK155"/>
  <c r="BK148"/>
  <c r="J278"/>
  <c r="J167"/>
  <c r="BK363"/>
  <c r="BK306"/>
  <c r="BK230"/>
  <c r="BK168"/>
  <c r="J292"/>
  <c r="BK204"/>
  <c r="J136"/>
  <c r="BK281"/>
  <c r="BK245"/>
  <c r="BK206"/>
  <c i="2" r="J167"/>
  <c r="J132"/>
  <c r="J177"/>
  <c r="J163"/>
  <c r="BK194"/>
  <c r="BK197"/>
  <c r="J140"/>
  <c r="BK183"/>
  <c i="3" r="J283"/>
  <c r="J209"/>
  <c r="J296"/>
  <c r="J202"/>
  <c r="J335"/>
  <c r="J304"/>
  <c r="BK283"/>
  <c r="BK208"/>
  <c r="BK183"/>
  <c r="J291"/>
  <c r="BK268"/>
  <c r="J208"/>
  <c r="J344"/>
  <c r="BK298"/>
  <c r="J253"/>
  <c r="BK198"/>
  <c r="J367"/>
  <c r="BK253"/>
  <c r="J190"/>
  <c r="J265"/>
  <c i="2" r="BK206"/>
  <c r="J149"/>
  <c r="BK132"/>
  <c r="J147"/>
  <c r="BK201"/>
  <c r="J204"/>
  <c r="BK167"/>
  <c i="3" r="BK367"/>
  <c r="J259"/>
  <c r="BK211"/>
  <c r="BK313"/>
  <c r="J223"/>
  <c r="J154"/>
  <c r="J282"/>
  <c r="J211"/>
  <c r="BK134"/>
  <c i="2" r="BK205"/>
  <c r="BK161"/>
  <c r="BK190"/>
  <c r="J188"/>
  <c r="BK186"/>
  <c r="J161"/>
  <c r="J153"/>
  <c r="BK149"/>
  <c i="3" r="BK357"/>
  <c r="BK333"/>
  <c r="BK292"/>
  <c r="J200"/>
  <c r="BK354"/>
  <c r="J239"/>
  <c r="BK147"/>
  <c r="J280"/>
  <c r="BK177"/>
  <c r="J143"/>
  <c r="BK343"/>
  <c r="J268"/>
  <c r="BK243"/>
  <c r="BK170"/>
  <c r="J256"/>
  <c r="BK136"/>
  <c r="J307"/>
  <c r="J285"/>
  <c r="BK218"/>
  <c r="J323"/>
  <c r="BK280"/>
  <c r="J249"/>
  <c r="BK174"/>
  <c r="BK139"/>
  <c r="BK262"/>
  <c r="J207"/>
  <c r="J161"/>
  <c r="BK359"/>
  <c r="BK344"/>
  <c r="J232"/>
  <c i="2" r="BK151"/>
  <c r="J123"/>
  <c r="J186"/>
  <c r="J134"/>
  <c r="BK163"/>
  <c r="J179"/>
  <c r="J192"/>
  <c r="J175"/>
  <c r="BK147"/>
  <c r="J165"/>
  <c r="BK200"/>
  <c i="3" r="BK332"/>
  <c r="BK291"/>
  <c r="BK255"/>
  <c r="J184"/>
  <c r="J315"/>
  <c r="BK234"/>
  <c r="J186"/>
  <c r="BK151"/>
  <c r="BK282"/>
  <c r="J155"/>
  <c r="J348"/>
  <c r="J313"/>
  <c r="BK269"/>
  <c r="BK239"/>
  <c r="BK149"/>
  <c r="J276"/>
  <c r="J203"/>
  <c r="BK145"/>
  <c r="J357"/>
  <c r="BK274"/>
  <c r="J235"/>
  <c r="J145"/>
  <c i="2" r="J158"/>
  <c i="3" r="BK303"/>
  <c r="BK233"/>
  <c r="BK205"/>
  <c r="BK137"/>
  <c r="J306"/>
  <c r="BK259"/>
  <c r="J206"/>
  <c r="BK290"/>
  <c r="J205"/>
  <c r="J366"/>
  <c r="J305"/>
  <c r="BK271"/>
  <c r="BK202"/>
  <c r="BK179"/>
  <c r="J337"/>
  <c r="J237"/>
  <c r="J233"/>
  <c r="J229"/>
  <c r="J163"/>
  <c r="BK285"/>
  <c r="J234"/>
  <c r="J169"/>
  <c r="J364"/>
  <c r="BK325"/>
  <c r="BK256"/>
  <c r="J166"/>
  <c i="2" r="BK175"/>
  <c r="BK134"/>
  <c r="J200"/>
  <c r="BK140"/>
  <c r="BK203"/>
  <c r="J128"/>
  <c r="BK185"/>
  <c r="BK160"/>
  <c r="J185"/>
  <c r="J125"/>
  <c i="3" r="BK351"/>
  <c r="BK348"/>
  <c r="J267"/>
  <c r="BK237"/>
  <c r="J151"/>
  <c r="BK307"/>
  <c r="J251"/>
  <c r="BK329"/>
  <c r="BK207"/>
  <c r="J139"/>
  <c r="J269"/>
  <c r="BK223"/>
  <c r="BK289"/>
  <c r="BK172"/>
  <c r="J361"/>
  <c r="J303"/>
  <c r="J273"/>
  <c r="J192"/>
  <c r="BK154"/>
  <c r="BK284"/>
  <c r="BK264"/>
  <c r="J152"/>
  <c r="BK330"/>
  <c r="J284"/>
  <c r="J216"/>
  <c r="BK167"/>
  <c r="BK296"/>
  <c r="J241"/>
  <c r="J198"/>
  <c r="J365"/>
  <c r="J332"/>
  <c r="J275"/>
  <c r="BK190"/>
  <c r="J132"/>
  <c i="2" r="J203"/>
  <c r="BK130"/>
  <c r="J151"/>
  <c r="BK174"/>
  <c r="BK127"/>
  <c r="J174"/>
  <c r="J183"/>
  <c r="J130"/>
  <c r="J201"/>
  <c r="BK192"/>
  <c i="3" r="J355"/>
  <c r="J329"/>
  <c r="BK265"/>
  <c r="BK162"/>
  <c r="J271"/>
  <c r="BK143"/>
  <c r="BK235"/>
  <c r="BK152"/>
  <c r="BK361"/>
  <c r="BK305"/>
  <c r="J218"/>
  <c r="BK184"/>
  <c r="J183"/>
  <c r="BK365"/>
  <c r="J287"/>
  <c r="J245"/>
  <c r="BK163"/>
  <c r="BK287"/>
  <c r="J266"/>
  <c r="J170"/>
  <c r="BK364"/>
  <c r="BK337"/>
  <c r="BK267"/>
  <c r="BK241"/>
  <c r="J134"/>
  <c r="J290"/>
  <c r="J227"/>
  <c r="BK192"/>
  <c i="2" r="J172"/>
  <c r="BK128"/>
  <c r="J181"/>
  <c r="J198"/>
  <c r="BK165"/>
  <c r="J127"/>
  <c r="J190"/>
  <c r="J142"/>
  <c r="BK179"/>
  <c r="J160"/>
  <c r="BK177"/>
  <c r="BK123"/>
  <c r="BK204"/>
  <c r="J197"/>
  <c r="BK142"/>
  <c i="3" r="BK335"/>
  <c r="BK315"/>
  <c r="BK273"/>
  <c r="BK249"/>
  <c r="BK181"/>
  <c r="BK323"/>
  <c r="BK304"/>
  <c r="BK232"/>
  <c r="BK169"/>
  <c r="J325"/>
  <c r="BK275"/>
  <c r="J174"/>
  <c r="BK161"/>
  <c r="J363"/>
  <c r="BK355"/>
  <c r="J270"/>
  <c r="BK247"/>
  <c r="J204"/>
  <c r="J264"/>
  <c r="J255"/>
  <c r="J333"/>
  <c r="J327"/>
  <c r="J289"/>
  <c r="BK276"/>
  <c r="BK227"/>
  <c r="J177"/>
  <c r="J149"/>
  <c r="J272"/>
  <c i="2" r="BK188"/>
  <c r="J205"/>
  <c r="J194"/>
  <c i="3" r="BK321"/>
  <c r="BK286"/>
  <c r="J262"/>
  <c r="J137"/>
  <c r="BK278"/>
  <c r="BK186"/>
  <c r="BK297"/>
  <c r="BK270"/>
  <c r="J168"/>
  <c r="J359"/>
  <c r="J263"/>
  <c r="BK203"/>
  <c r="BK366"/>
  <c r="J343"/>
  <c r="J274"/>
  <c r="J243"/>
  <c r="J181"/>
  <c r="J162"/>
  <c r="J230"/>
  <c r="BK166"/>
  <c r="J351"/>
  <c r="J297"/>
  <c r="J247"/>
  <c r="J147"/>
  <c i="2" l="1" r="BK122"/>
  <c r="BK121"/>
  <c r="BK120"/>
  <c r="J120"/>
  <c r="R196"/>
  <c r="BK171"/>
  <c r="J171"/>
  <c r="J99"/>
  <c i="3" r="P176"/>
  <c i="2" r="T122"/>
  <c r="P196"/>
  <c i="3" r="BK176"/>
  <c r="J176"/>
  <c r="J99"/>
  <c r="BK215"/>
  <c r="J215"/>
  <c r="J102"/>
  <c r="BK277"/>
  <c r="J277"/>
  <c r="J105"/>
  <c i="2" r="P122"/>
  <c r="BK196"/>
  <c r="J196"/>
  <c r="J100"/>
  <c i="3" r="T176"/>
  <c r="R197"/>
  <c r="T277"/>
  <c i="2" r="R122"/>
  <c r="T196"/>
  <c i="3" r="R176"/>
  <c r="P197"/>
  <c r="BK261"/>
  <c r="J261"/>
  <c r="J104"/>
  <c r="R261"/>
  <c r="R131"/>
  <c r="BK197"/>
  <c r="J197"/>
  <c r="J100"/>
  <c r="T197"/>
  <c r="P261"/>
  <c r="T215"/>
  <c r="T261"/>
  <c i="2" r="P171"/>
  <c i="3" r="BK131"/>
  <c r="J131"/>
  <c r="J98"/>
  <c r="BK362"/>
  <c r="J362"/>
  <c r="J109"/>
  <c i="2" r="R171"/>
  <c i="3" r="T131"/>
  <c r="T130"/>
  <c r="P215"/>
  <c r="P277"/>
  <c r="P353"/>
  <c r="P352"/>
  <c r="T353"/>
  <c r="T352"/>
  <c r="R362"/>
  <c i="2" r="T171"/>
  <c i="3" r="P131"/>
  <c r="P130"/>
  <c r="P129"/>
  <c i="1" r="AU96"/>
  <c i="3" r="R215"/>
  <c r="R277"/>
  <c r="BK353"/>
  <c r="J353"/>
  <c r="J108"/>
  <c r="R353"/>
  <c r="R352"/>
  <c r="T362"/>
  <c r="BK210"/>
  <c r="J210"/>
  <c r="J101"/>
  <c r="BK258"/>
  <c r="J258"/>
  <c r="J103"/>
  <c r="BK350"/>
  <c r="J350"/>
  <c r="J106"/>
  <c r="F91"/>
  <c r="J123"/>
  <c r="BE132"/>
  <c r="BE162"/>
  <c r="BE227"/>
  <c r="BE247"/>
  <c r="BE251"/>
  <c r="BE265"/>
  <c r="BE270"/>
  <c r="BE275"/>
  <c r="BE276"/>
  <c r="BE280"/>
  <c r="BE304"/>
  <c r="BE306"/>
  <c r="BE307"/>
  <c r="BE313"/>
  <c r="BE361"/>
  <c r="BE363"/>
  <c r="E119"/>
  <c r="J126"/>
  <c r="BE170"/>
  <c r="BE181"/>
  <c r="BE183"/>
  <c r="BE186"/>
  <c r="BE204"/>
  <c r="BE205"/>
  <c r="BE216"/>
  <c r="BE282"/>
  <c r="BE321"/>
  <c r="BE364"/>
  <c r="BE366"/>
  <c r="J91"/>
  <c r="BE137"/>
  <c r="BE161"/>
  <c r="BE172"/>
  <c r="BE233"/>
  <c r="BE234"/>
  <c r="BE235"/>
  <c r="BE237"/>
  <c r="BE271"/>
  <c r="BE272"/>
  <c r="BE351"/>
  <c r="BE355"/>
  <c r="BE357"/>
  <c r="BE139"/>
  <c r="BE207"/>
  <c r="BE298"/>
  <c r="BE303"/>
  <c r="BE305"/>
  <c r="BE343"/>
  <c r="F92"/>
  <c r="BE152"/>
  <c r="BE169"/>
  <c r="BE174"/>
  <c r="BE184"/>
  <c r="BE198"/>
  <c r="BE200"/>
  <c r="BE218"/>
  <c r="BE223"/>
  <c r="BE243"/>
  <c r="BE253"/>
  <c r="BE259"/>
  <c r="BE262"/>
  <c r="BE273"/>
  <c r="BE274"/>
  <c r="BE278"/>
  <c r="BE281"/>
  <c r="BE284"/>
  <c r="BE290"/>
  <c r="BE297"/>
  <c r="BE315"/>
  <c r="BE359"/>
  <c r="BE367"/>
  <c r="BE344"/>
  <c r="BE145"/>
  <c r="BE190"/>
  <c r="BE206"/>
  <c r="BE232"/>
  <c r="BE285"/>
  <c r="BE286"/>
  <c r="BE291"/>
  <c r="BE329"/>
  <c r="BE332"/>
  <c r="BE333"/>
  <c r="BE148"/>
  <c r="BE168"/>
  <c r="BE177"/>
  <c r="BE192"/>
  <c r="BE211"/>
  <c r="BE264"/>
  <c r="BE292"/>
  <c r="BE335"/>
  <c r="BE354"/>
  <c r="BE365"/>
  <c r="BE134"/>
  <c r="BE136"/>
  <c r="BE147"/>
  <c r="BE163"/>
  <c r="BE167"/>
  <c r="BE202"/>
  <c r="BE203"/>
  <c r="BE208"/>
  <c r="BE209"/>
  <c r="BE239"/>
  <c r="BE241"/>
  <c r="BE249"/>
  <c r="BE255"/>
  <c r="BE256"/>
  <c r="BE263"/>
  <c r="BE266"/>
  <c r="BE267"/>
  <c r="BE283"/>
  <c r="BE289"/>
  <c r="BE149"/>
  <c r="BE151"/>
  <c r="BE229"/>
  <c r="BE230"/>
  <c r="BE287"/>
  <c r="BE296"/>
  <c r="BE330"/>
  <c r="BE348"/>
  <c r="BE143"/>
  <c r="BE154"/>
  <c r="BE155"/>
  <c r="BE166"/>
  <c r="BE179"/>
  <c r="BE245"/>
  <c r="BE268"/>
  <c r="BE269"/>
  <c r="BE323"/>
  <c r="BE337"/>
  <c r="BE325"/>
  <c r="BE327"/>
  <c i="2" r="F92"/>
  <c r="BE132"/>
  <c r="BE149"/>
  <c r="J117"/>
  <c r="BE127"/>
  <c r="BE130"/>
  <c r="BE153"/>
  <c r="BE197"/>
  <c r="BE201"/>
  <c r="J114"/>
  <c r="BE147"/>
  <c r="BE151"/>
  <c r="BE161"/>
  <c r="BE163"/>
  <c r="BE167"/>
  <c r="BE175"/>
  <c r="BE177"/>
  <c r="BE203"/>
  <c r="BE123"/>
  <c r="BE204"/>
  <c r="E110"/>
  <c r="BE190"/>
  <c r="BE206"/>
  <c r="F116"/>
  <c r="BE142"/>
  <c r="BE172"/>
  <c r="BE198"/>
  <c r="J91"/>
  <c r="BE125"/>
  <c r="BE128"/>
  <c r="BE183"/>
  <c r="BE205"/>
  <c r="BE160"/>
  <c r="BE174"/>
  <c r="BE179"/>
  <c r="BE185"/>
  <c r="BE158"/>
  <c r="BE165"/>
  <c r="BE134"/>
  <c r="BE140"/>
  <c r="BE194"/>
  <c r="BE181"/>
  <c r="BE186"/>
  <c r="BE188"/>
  <c r="BE192"/>
  <c r="BE200"/>
  <c r="J30"/>
  <c i="3" r="F34"/>
  <c i="1" r="BA96"/>
  <c i="3" r="F36"/>
  <c i="1" r="BC96"/>
  <c i="2" r="F34"/>
  <c i="1" r="BA95"/>
  <c i="2" r="F36"/>
  <c i="1" r="BC95"/>
  <c i="3" r="F37"/>
  <c i="1" r="BD96"/>
  <c i="3" r="F35"/>
  <c i="1" r="BB96"/>
  <c i="2" r="F37"/>
  <c i="1" r="BD95"/>
  <c i="2" r="J34"/>
  <c i="1" r="AW95"/>
  <c i="3" r="J34"/>
  <c i="1" r="AW96"/>
  <c i="2" r="F35"/>
  <c i="1" r="BB95"/>
  <c i="2" l="1" r="T121"/>
  <c r="T120"/>
  <c i="3" r="T129"/>
  <c r="R130"/>
  <c r="R129"/>
  <c i="2" r="R121"/>
  <c r="R120"/>
  <c r="P121"/>
  <c r="P120"/>
  <c i="1" r="AU95"/>
  <c i="2" r="J96"/>
  <c r="J121"/>
  <c r="J97"/>
  <c i="1" r="AG95"/>
  <c i="2" r="J122"/>
  <c r="J98"/>
  <c i="3" r="BK130"/>
  <c r="BK129"/>
  <c r="J129"/>
  <c r="BK352"/>
  <c r="J352"/>
  <c r="J107"/>
  <c i="1" r="AU94"/>
  <c i="3" r="F33"/>
  <c i="1" r="AZ96"/>
  <c i="2" r="F33"/>
  <c i="1" r="AZ95"/>
  <c i="2" r="J33"/>
  <c i="1" r="AV95"/>
  <c r="AT95"/>
  <c r="AN95"/>
  <c i="3" r="J30"/>
  <c i="1" r="AG96"/>
  <c r="BB94"/>
  <c r="AX94"/>
  <c r="BA94"/>
  <c r="AW94"/>
  <c r="AK30"/>
  <c r="BC94"/>
  <c r="AY94"/>
  <c r="BD94"/>
  <c r="W33"/>
  <c i="3" r="J33"/>
  <c i="1" r="AV96"/>
  <c r="AT96"/>
  <c r="AN96"/>
  <c i="3" l="1" r="J96"/>
  <c r="J130"/>
  <c r="J97"/>
  <c r="J39"/>
  <c i="2" r="J39"/>
  <c i="1" r="AG94"/>
  <c r="AK26"/>
  <c r="AZ94"/>
  <c r="W29"/>
  <c r="W32"/>
  <c r="W30"/>
  <c r="W31"/>
  <c l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<sst xmlns="http://schemas.openxmlformats.org/spreadsheetml/2006/main">
  <si>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</si>
  <si>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</si>
  <si>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</si>
  <si>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</si>
  <si>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</si>
  <si>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{1e98942b-68b2-43cc-8788-838da7faea9b}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</si>
  <si>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</si>
  <si>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</si>
  <si>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</si>
  <si>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</si>
  <si>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</si>
  <si>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</si>
  <si>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</si>
  <si>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</si>
  <si>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501881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</si>
  <si>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</si>
  <si>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</si>
  <si>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Nemocnice Znojmo, p.o. - Urgentní příjem 3.etapa- Zbudování urgentního příjmu v objektu A1 1.NP</t>
  </si>
  <si>
    <t>KSO:</t>
  </si>
  <si>
    <t>CC-CZ:</t>
  </si>
  <si>
    <t>Místo:</t>
  </si>
  <si>
    <t xml:space="preserve"> </t>
  </si>
  <si>
    <t>Datum:</t>
  </si>
  <si>
    <t>27. 6. 2025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</si>
  <si>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</si>
  <si>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</si>
  <si>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</si>
  <si>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</si>
  <si>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</si>
  <si>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</si>
  <si>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</si>
  <si>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</si>
  <si>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</si>
  <si>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</si>
  <si>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</si>
  <si>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</si>
  <si>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</si>
  <si>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</si>
  <si>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</si>
  <si>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</si>
  <si>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</si>
  <si>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</si>
  <si>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</si>
  <si>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</si>
  <si>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</si>
  <si>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</si>
  <si>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</si>
  <si>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</si>
  <si>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</si>
  <si>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</si>
  <si>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</si>
  <si>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</si>
  <si>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</si>
  <si>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</si>
  <si>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</si>
  <si>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</si>
  <si>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</si>
  <si>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</si>
  <si>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</si>
  <si>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</si>
  <si>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</si>
  <si>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</si>
  <si>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</si>
  <si>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</si>
  <si>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</si>
  <si>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</si>
  <si>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</si>
  <si>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</si>
  <si>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</si>
  <si>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</si>
  <si>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</si>
  <si>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</si>
  <si>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</si>
  <si>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</si>
  <si>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</si>
  <si>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</si>
  <si>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</si>
  <si>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</si>
  <si>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02.1</t>
  </si>
  <si>
    <t>Demolice</t>
  </si>
  <si>
    <t>STA</t>
  </si>
  <si>
    <t>1</t>
  </si>
  <si>
    <t>{831d351b-fb39-4742-ac41-be4c98100906}</t>
  </si>
  <si>
    <t>2</t>
  </si>
  <si>
    <t>SO 02.2</t>
  </si>
  <si>
    <t>Komunikace a zpevněné plochy</t>
  </si>
  <si>
    <t>{53ad7843-d9f7-4167-b17f-0eab8b28db36}</t>
  </si>
  <si>
    <t>KRYCÍ LIST SOUPISU PRACÍ</t>
  </si>
  <si>
    <t>Objekt:</t>
  </si>
  <si>
    <t>SO 02.1 - Demolice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</si>
  <si>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</si>
  <si>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</si>
  <si>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</si>
  <si>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</si>
  <si>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</si>
  <si>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</si>
  <si>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</si>
  <si>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</si>
  <si>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Doprava suti a vybouraných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</si>
  <si>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</si>
  <si>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</si>
  <si>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</si>
  <si>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</si>
  <si>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</si>
  <si>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</si>
  <si>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</si>
  <si>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</si>
  <si>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</si>
  <si>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</si>
  <si>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</si>
  <si>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</si>
  <si>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</si>
  <si>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</si>
  <si>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</si>
  <si>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</si>
  <si>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</si>
  <si>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</si>
  <si>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112151352</t>
  </si>
  <si>
    <t>Kácení stromu s postupným spouštěním koruny a kmene D přes 0,2 do 0,3 m</t>
  </si>
  <si>
    <t>kus</t>
  </si>
  <si>
    <t>4</t>
  </si>
  <si>
    <t>-1473069092</t>
  </si>
  <si>
    <t>VV</t>
  </si>
  <si>
    <t>"likvidace v režii zhotovitele"2</t>
  </si>
  <si>
    <t>112151354</t>
  </si>
  <si>
    <t>Kácení stromu s postupným spouštěním koruny a kmene D přes 0,4 do 0,5 m</t>
  </si>
  <si>
    <t>1838806710</t>
  </si>
  <si>
    <t>"likvidace v režii zhotovitele"1</t>
  </si>
  <si>
    <t>3</t>
  </si>
  <si>
    <t>112201111</t>
  </si>
  <si>
    <t>Odstranění pařezů D do 0,2 m v rovině a svahu do 1:5 s odklizením do 20 m a zasypáním jámy</t>
  </si>
  <si>
    <t>-1931030719</t>
  </si>
  <si>
    <t>113106134</t>
  </si>
  <si>
    <t>Rozebrání dlažeb ze zámkových dlaždic komunikací pro pěší strojně pl do 50 m2</t>
  </si>
  <si>
    <t>m2</t>
  </si>
  <si>
    <t>1429854557</t>
  </si>
  <si>
    <t>"Odstranění betonové dlažby parketa 200/100/60"42</t>
  </si>
  <si>
    <t>5</t>
  </si>
  <si>
    <t>113106142</t>
  </si>
  <si>
    <t>Rozebrání dlažeb z betonových nebo kamenných dlaždic komunikací pro pěší strojně pl přes 50 m2</t>
  </si>
  <si>
    <t>683304478</t>
  </si>
  <si>
    <t>"Odstranění betonové dlažby 300/300/50"1608</t>
  </si>
  <si>
    <t>6</t>
  </si>
  <si>
    <t>113106593</t>
  </si>
  <si>
    <t>Rozebrání dlažeb vozovek z vegetační dlažby betonové s ložem z kameniva strojně pl přes 200 m2</t>
  </si>
  <si>
    <t>1795431067</t>
  </si>
  <si>
    <t>"Odstranění betonové dlažby distanční 200/200/80"504</t>
  </si>
  <si>
    <t>7</t>
  </si>
  <si>
    <t>113107171</t>
  </si>
  <si>
    <t>Odstranění podkladu z betonu prostého tl přes 100 do 150 mm strojně pl přes 50 do 200 m2</t>
  </si>
  <si>
    <t>-453809130</t>
  </si>
  <si>
    <t>"lože pod obrubami"</t>
  </si>
  <si>
    <t>"silniční"427*0,25</t>
  </si>
  <si>
    <t>"chodníkové"21*0,2</t>
  </si>
  <si>
    <t>"betonové přídlažby"42/0,25*0,35</t>
  </si>
  <si>
    <t>Součet</t>
  </si>
  <si>
    <t>8</t>
  </si>
  <si>
    <t>113107243</t>
  </si>
  <si>
    <t>Odstranění podkladu živičného tl přes 100 do 150 mm strojně pl přes 200 m2</t>
  </si>
  <si>
    <t>-1871874364</t>
  </si>
  <si>
    <t>"Odstranění asfaltového krytu tl. 110 mm (předpoklad)"687</t>
  </si>
  <si>
    <t>9</t>
  </si>
  <si>
    <t>113202111</t>
  </si>
  <si>
    <t>Vytrhání obrub krajníků obrubníků stojatých</t>
  </si>
  <si>
    <t>m</t>
  </si>
  <si>
    <t>-1515458278</t>
  </si>
  <si>
    <t>"Odstranění obrub silničních"427</t>
  </si>
  <si>
    <t>"Odstranění obrub chodníkových"21</t>
  </si>
  <si>
    <t>"Odstranění betonové přídlažby , tl. 80 mm"42/0,25</t>
  </si>
  <si>
    <t>10</t>
  </si>
  <si>
    <t>122151103</t>
  </si>
  <si>
    <t>Odkopávky a prokopávky nezapažené v hornině třídy těžitelnosti I skupiny 1 a 2 objem do 100 m3 strojně</t>
  </si>
  <si>
    <t>m3</t>
  </si>
  <si>
    <t>304593916</t>
  </si>
  <si>
    <t>"Skrývka ornice v tl. 150mm-využití v rámci stavby-zásypy"86</t>
  </si>
  <si>
    <t>11</t>
  </si>
  <si>
    <t>122251104</t>
  </si>
  <si>
    <t>Odkopávky a prokopávky nezapažené v hornině třídy těžitelnosti I skupiny 3 objem do 500 m3 strojně</t>
  </si>
  <si>
    <t>-611957252</t>
  </si>
  <si>
    <t>"Odkopávky zemin-využití v rámci stavby-zásypy"135,45</t>
  </si>
  <si>
    <t>122351105</t>
  </si>
  <si>
    <t>Odkopávky a prokopávky nezapažené v hornině třídy těžitelnosti II skupiny 4 objem do 1000 m3 strojně</t>
  </si>
  <si>
    <t>-1502535385</t>
  </si>
  <si>
    <t>"Odstranění podkladních vrstev na budoucí zemní pláň (štěrky s příměsí zeminy)"878,4</t>
  </si>
  <si>
    <t>13</t>
  </si>
  <si>
    <t>129951121</t>
  </si>
  <si>
    <t>Bourání zdiva z betonu prostého neprokládaného v odkopávkách nebo prokopávkách strojně</t>
  </si>
  <si>
    <t>-1513163137</t>
  </si>
  <si>
    <t>"Odstranění betonových patek pro vlajky-3ks"1,6</t>
  </si>
  <si>
    <t>"Odstranění patek pod směrovkami"0,35</t>
  </si>
  <si>
    <t>"Odstranění uličních vpustí"3*(0,5*0,5*2)</t>
  </si>
  <si>
    <t>14</t>
  </si>
  <si>
    <t>162351103</t>
  </si>
  <si>
    <t>Vodorovné přemístění přes 50 do 500 m výkopku/sypaniny z horniny třídy těžitelnosti I skupiny 1 až 3</t>
  </si>
  <si>
    <t>214674137</t>
  </si>
  <si>
    <t>(135,45+86)*2</t>
  </si>
  <si>
    <t>15</t>
  </si>
  <si>
    <t>162751137</t>
  </si>
  <si>
    <t>Vodorovné přemístění přes 9 000 do 10000 m výkopku/sypaniny z horniny třídy těžitelnosti II skupiny 4 a 5</t>
  </si>
  <si>
    <t>1866862235</t>
  </si>
  <si>
    <t>16</t>
  </si>
  <si>
    <t>162751139</t>
  </si>
  <si>
    <t>Příplatek k vodorovnému přemístění výkopku/sypaniny z horniny třídy těžitelnosti II skupiny 4 a 5 ZKD 1000 m přes 10000 m</t>
  </si>
  <si>
    <t>-290734481</t>
  </si>
  <si>
    <t>878,4*10 'Přepočtené koeficientem množství</t>
  </si>
  <si>
    <t>17</t>
  </si>
  <si>
    <t>167151111</t>
  </si>
  <si>
    <t>Nakládání výkopku z hornin třídy těžitelnosti I skupiny 1 až 3 přes 100 m3</t>
  </si>
  <si>
    <t>-669402662</t>
  </si>
  <si>
    <t>135,45+86</t>
  </si>
  <si>
    <t>18</t>
  </si>
  <si>
    <t>171201231</t>
  </si>
  <si>
    <t>Poplatek za uložení zeminy a kamení na recyklační skládce (skládkovné) kód odpadu 17 05 04 - možné využití k recyklaci</t>
  </si>
  <si>
    <t>t</t>
  </si>
  <si>
    <t>-1619907426</t>
  </si>
  <si>
    <t>878,4*1,8</t>
  </si>
  <si>
    <t>19</t>
  </si>
  <si>
    <t>171251201</t>
  </si>
  <si>
    <t>Uložení sypaniny na skládky nebo meziskládky</t>
  </si>
  <si>
    <t>363713742</t>
  </si>
  <si>
    <t>"placená skládka"878,4</t>
  </si>
  <si>
    <t>"staveništní skládka"135,45+86</t>
  </si>
  <si>
    <t>Ostatní konstrukce a práce, bourání</t>
  </si>
  <si>
    <t>20</t>
  </si>
  <si>
    <t>911381835</t>
  </si>
  <si>
    <t>Odstranění městské ochranné betonové zábrany délky 2 m výšky 0,5 m</t>
  </si>
  <si>
    <t>-1191092190</t>
  </si>
  <si>
    <t>"Přesun nízkých betonových svodidel CITY BLOC (úschova pro zpětné vrácení) "14</t>
  </si>
  <si>
    <t>919735113</t>
  </si>
  <si>
    <t>Řezání stávajícího živičného krytu hl přes 100 do 150 mm</t>
  </si>
  <si>
    <t>1671127864</t>
  </si>
  <si>
    <t>22</t>
  </si>
  <si>
    <t>966001111R1</t>
  </si>
  <si>
    <t>Odstranění zastávkového přístřešku</t>
  </si>
  <si>
    <t>-504928022</t>
  </si>
  <si>
    <t>"Odstranění 2x zastávkový přístřešek (prosklená ocelová konstrukce), výzisk"2</t>
  </si>
  <si>
    <t>23</t>
  </si>
  <si>
    <t>966001111R2</t>
  </si>
  <si>
    <t>Demontáž závorového systému</t>
  </si>
  <si>
    <t>-1632647685</t>
  </si>
  <si>
    <t>"Demontáž závorového systému s platebním automatem (ponechat majitely)"1</t>
  </si>
  <si>
    <t>24</t>
  </si>
  <si>
    <t>966001111R3</t>
  </si>
  <si>
    <t>Demontáž ocelové rampy</t>
  </si>
  <si>
    <t>-1844342623</t>
  </si>
  <si>
    <t>"Demontáž ocelové rampy (úschova pro zpětné vrácení)"1</t>
  </si>
  <si>
    <t>25</t>
  </si>
  <si>
    <t>966001211</t>
  </si>
  <si>
    <t>Odstranění lavičky stabilní zabetonované</t>
  </si>
  <si>
    <t>-1437293317</t>
  </si>
  <si>
    <t>"Přesun Laviček (úschova pro zpětné vrácení)"4</t>
  </si>
  <si>
    <t>26</t>
  </si>
  <si>
    <t>966001311</t>
  </si>
  <si>
    <t>Odstranění odpadkového koše s betonovou patkou</t>
  </si>
  <si>
    <t>-1594517439</t>
  </si>
  <si>
    <t>"Přesun betonových košů (úschova pro zpětné vrácení)"3</t>
  </si>
  <si>
    <t>27</t>
  </si>
  <si>
    <t>966006121R1</t>
  </si>
  <si>
    <t xml:space="preserve">Demontáž vlajek </t>
  </si>
  <si>
    <t>-1125962394</t>
  </si>
  <si>
    <t>28</t>
  </si>
  <si>
    <t>966006132</t>
  </si>
  <si>
    <t>Odstranění značek dopravních nebo orientačních se sloupky s betonovými patkami</t>
  </si>
  <si>
    <t>46664811</t>
  </si>
  <si>
    <t>29</t>
  </si>
  <si>
    <t>966006211</t>
  </si>
  <si>
    <t>Odstranění svislých dopravních značek ze sloupů, sloupků nebo konzol</t>
  </si>
  <si>
    <t>-100859889</t>
  </si>
  <si>
    <t>"ponechat investorovi"14</t>
  </si>
  <si>
    <t>30</t>
  </si>
  <si>
    <t>966006251</t>
  </si>
  <si>
    <t>Odstranění zábrany parkovací zabetonovaného sloupku v do 800 mm</t>
  </si>
  <si>
    <t>69280103</t>
  </si>
  <si>
    <t>"Odstranění ocelových sloupků (zamezení vjezdu), výzisk pro zhotovitele(výzisk)"60</t>
  </si>
  <si>
    <t>31</t>
  </si>
  <si>
    <t>966007111</t>
  </si>
  <si>
    <t>Odstranění vodorovného značení frézováním barvy z čáry š do 125 mm</t>
  </si>
  <si>
    <t>815169478</t>
  </si>
  <si>
    <t>87/0,125</t>
  </si>
  <si>
    <t>32</t>
  </si>
  <si>
    <t>966007113</t>
  </si>
  <si>
    <t>Odstranění vodorovného značení frézováním barvy z plochy</t>
  </si>
  <si>
    <t>81372246</t>
  </si>
  <si>
    <t>"piktogram vozíčkáře"4*1</t>
  </si>
  <si>
    <t>997</t>
  </si>
  <si>
    <t>Doprava suti a vybouraných hmot</t>
  </si>
  <si>
    <t>33</t>
  </si>
  <si>
    <t>997221561</t>
  </si>
  <si>
    <t>Vodorovná doprava suti z kusových materiálů do 1 km</t>
  </si>
  <si>
    <t>2097396326</t>
  </si>
  <si>
    <t>34</t>
  </si>
  <si>
    <t>997221569</t>
  </si>
  <si>
    <t>Příplatek ZKD 1 km u vodorovné dopravy suti z kusových materiálů</t>
  </si>
  <si>
    <t>1822920627</t>
  </si>
  <si>
    <t>283,878*19 'Přepočtené koeficientem množství</t>
  </si>
  <si>
    <t>35</t>
  </si>
  <si>
    <t>997221571</t>
  </si>
  <si>
    <t>Vodorovná doprava vybouraných hmot do 1 km</t>
  </si>
  <si>
    <t>-879866566</t>
  </si>
  <si>
    <t>36</t>
  </si>
  <si>
    <t>997221579</t>
  </si>
  <si>
    <t>Příplatek ZKD 1 km u vodorovné dopravy vybouraných hmot</t>
  </si>
  <si>
    <t>-463451672</t>
  </si>
  <si>
    <t>678,28*19 'Přepočtené koeficientem množství</t>
  </si>
  <si>
    <t>37</t>
  </si>
  <si>
    <t>997221611</t>
  </si>
  <si>
    <t>Nakládání suti na dopravní prostředky pro vodorovnou dopravu</t>
  </si>
  <si>
    <t>-195944552</t>
  </si>
  <si>
    <t>38</t>
  </si>
  <si>
    <t>997221612</t>
  </si>
  <si>
    <t>Nakládání vybouraných hmot na dopravní prostředky pro vodorovnou dopravu</t>
  </si>
  <si>
    <t>-1939113148</t>
  </si>
  <si>
    <t>39</t>
  </si>
  <si>
    <t>997221861</t>
  </si>
  <si>
    <t>Poplatek za uložení na recyklační skládce (skládkovné) stavebního odpadu z prostého betonu pod kódem 17 01 01 (recyklace, kusovost do 1600cm2)</t>
  </si>
  <si>
    <t>971883232</t>
  </si>
  <si>
    <t>40</t>
  </si>
  <si>
    <t>997221875</t>
  </si>
  <si>
    <t>Poplatek za uložení na recyklační skládce (skládkovné) stavebního odpadu asfaltového bez obsahu dehtu zatříděného do Katalogu odpadů pod kódem 17 03 02 - recyklace, kusovost do 1600cm2</t>
  </si>
  <si>
    <t>-1447836623</t>
  </si>
  <si>
    <t>SO 02.2 - Komunikace a zpevněné plochy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</si>
  <si>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</si>
  <si>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</si>
  <si>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</si>
  <si>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</si>
  <si>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</si>
  <si>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</si>
  <si>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998 - Přesun hmot</t>
  </si>
  <si>
    <t>PSV - Práce a dodávky PSV</t>
  </si>
  <si>
    <t xml:space="preserve">    711 - Izolace proti vodě, vlhkosti a plynům</t>
  </si>
  <si>
    <t>VRN - Vedlejší rozpočtové náklady</t>
  </si>
  <si>
    <t>113106193</t>
  </si>
  <si>
    <t>Rozebrání dlažeb vozovek z vegetační dlažby betonové s ložem z kameniva ručně</t>
  </si>
  <si>
    <t>-663414395</t>
  </si>
  <si>
    <t>"Dlážděné zpevněné plochy - POJÍŽDĚNÉ, PŘEDLÁŽDĚNÍ"20</t>
  </si>
  <si>
    <t>122251105</t>
  </si>
  <si>
    <t>Odkopávky a prokopávky nezapažené v hornině třídy těžitelnosti I skupiny 3 objem do 1000 m3 strojně</t>
  </si>
  <si>
    <t>1778125545</t>
  </si>
  <si>
    <t>"Odtěžení aktivní zony tl. 300 mm"2331,6*0,3</t>
  </si>
  <si>
    <t>-1556949908</t>
  </si>
  <si>
    <t>806495079</t>
  </si>
  <si>
    <t>699,48*10</t>
  </si>
  <si>
    <t>171151103</t>
  </si>
  <si>
    <t>Uložení sypaniny z hornin soudržných do násypů zhutněných strojně</t>
  </si>
  <si>
    <t>-1526198916</t>
  </si>
  <si>
    <t>"Hutněné dosypy vytěženým materiálem"307</t>
  </si>
  <si>
    <t>"Výměna aktivní zony za materiál vhodný tl. 300 mm"2331,6*0,3</t>
  </si>
  <si>
    <t>M</t>
  </si>
  <si>
    <t>58344229</t>
  </si>
  <si>
    <t>vhodný násypový materiál</t>
  </si>
  <si>
    <t>-131319198</t>
  </si>
  <si>
    <t>Poplatek za uložení zeminy a kamení na recyklační skládce (skládkovné) kód odpadu 17 05 04</t>
  </si>
  <si>
    <t>-642353129</t>
  </si>
  <si>
    <t>699,48*1,8</t>
  </si>
  <si>
    <t>-1870596579</t>
  </si>
  <si>
    <t>181351113</t>
  </si>
  <si>
    <t>Rozprostření ornice tl vrstvy do 200 mm pl přes 500 m2 v rovině nebo ve svahu do 1:5 strojně</t>
  </si>
  <si>
    <t>-1328355684</t>
  </si>
  <si>
    <t>10364101</t>
  </si>
  <si>
    <t>zemina pro terénní úpravy - ornice</t>
  </si>
  <si>
    <t>682560312</t>
  </si>
  <si>
    <t>1013*0,15*1,8</t>
  </si>
  <si>
    <t>181411131</t>
  </si>
  <si>
    <t>Založení parkového trávníku výsevem pl do 1000 m2 v rovině a ve svahu do 1:5</t>
  </si>
  <si>
    <t>1489615968</t>
  </si>
  <si>
    <t>00572420</t>
  </si>
  <si>
    <t>osivo směs travní parková okrasná</t>
  </si>
  <si>
    <t>kg</t>
  </si>
  <si>
    <t>892755144</t>
  </si>
  <si>
    <t>1013/20*1,15</t>
  </si>
  <si>
    <t>181951111</t>
  </si>
  <si>
    <t>Úprava pláně v hornině třídy těžitelnosti I skupiny 1 až 3 bez zhutnění strojně</t>
  </si>
  <si>
    <t>-573387218</t>
  </si>
  <si>
    <t>181951112</t>
  </si>
  <si>
    <t>Úprava pláně v hornině třídy těžitelnosti I skupiny 1 až 3 se zhutněním strojně</t>
  </si>
  <si>
    <t>-269292432</t>
  </si>
  <si>
    <t>"Dlážděné zpevněné plochy - POCHOZÍ"403,2</t>
  </si>
  <si>
    <t>"dlážděné zpevněné plochy - POJÍŽDĚNÉ"657,6</t>
  </si>
  <si>
    <t>"asfaltová komunikace"1674</t>
  </si>
  <si>
    <t>183101214</t>
  </si>
  <si>
    <t>Jamky pro výsadbu s výměnou 50 % půdy zeminy skupiny 1 až 4 obj přes 0,05 do 0,125 m3 v rovině a svahu do 1:5</t>
  </si>
  <si>
    <t>2137892683</t>
  </si>
  <si>
    <t>183101221</t>
  </si>
  <si>
    <t>Jamky pro výsadbu s výměnou 50 % půdy zeminy skupiny 1 až 4 obj přes 0,4 do 1 m3 v rovině a svahu do 1:5</t>
  </si>
  <si>
    <t>-364583675</t>
  </si>
  <si>
    <t>10371500</t>
  </si>
  <si>
    <t>substrát pro trávníky VL</t>
  </si>
  <si>
    <t>-1610964572</t>
  </si>
  <si>
    <t>6*0,5+21*0,125</t>
  </si>
  <si>
    <t>5,625*0,5 'Přepočtené koeficientem množství</t>
  </si>
  <si>
    <t>184102114</t>
  </si>
  <si>
    <t>Výsadba dřeviny s balem D přes 0,4 do 0,5 m do jamky se zalitím v rovině a svahu do 1:5</t>
  </si>
  <si>
    <t>-1967607895</t>
  </si>
  <si>
    <t>02640445R1</t>
  </si>
  <si>
    <t>Keře výšky do 1,00m</t>
  </si>
  <si>
    <t>-1229560978</t>
  </si>
  <si>
    <t>184102116</t>
  </si>
  <si>
    <t>Výsadba dřeviny s balem D přes 0,6 do 0,8 m do jamky se zalitím v rovině a svahu do 1:5</t>
  </si>
  <si>
    <t>1306667014</t>
  </si>
  <si>
    <t>02640445R2</t>
  </si>
  <si>
    <t>Strom výšky do 3,00m</t>
  </si>
  <si>
    <t>998326006</t>
  </si>
  <si>
    <t>184215133</t>
  </si>
  <si>
    <t>Ukotvení kmene dřevin v rovině nebo na svahu do 1:5 třemi kůly D do 0,1 m dl přes 2 do 3 m</t>
  </si>
  <si>
    <t>-802889018</t>
  </si>
  <si>
    <t>6*3</t>
  </si>
  <si>
    <t>60591257</t>
  </si>
  <si>
    <t>kůl vyvazovací dřevěný impregnovaný D 8cm dl 3m</t>
  </si>
  <si>
    <t>1789257899</t>
  </si>
  <si>
    <t>185804311</t>
  </si>
  <si>
    <t>Zalití rostlin vodou plocha do 20 m2</t>
  </si>
  <si>
    <t>947812443</t>
  </si>
  <si>
    <t>6*1+21*0,5</t>
  </si>
  <si>
    <t>Zakládání</t>
  </si>
  <si>
    <t>211531111</t>
  </si>
  <si>
    <t>Výplň odvodňovacích žeber nebo trativodů kamenivem hrubým drceným frakce 16 až 32 mm</t>
  </si>
  <si>
    <t>-1995661875</t>
  </si>
  <si>
    <t>121*0,5*0,4</t>
  </si>
  <si>
    <t>211971121</t>
  </si>
  <si>
    <t>Zřízení opláštění žeber nebo trativodů geotextilií v rýze nebo zářezu sklonu přes 1:2 š do 2,5 m</t>
  </si>
  <si>
    <t>839139043</t>
  </si>
  <si>
    <t>121*(0,5+0,4+0,5+0,4)</t>
  </si>
  <si>
    <t>69311081</t>
  </si>
  <si>
    <t>geotextilie netkaná separační, ochranná, filtrační, drenážní PES 300g/m2</t>
  </si>
  <si>
    <t>-1250819783</t>
  </si>
  <si>
    <t>217,8*1,15</t>
  </si>
  <si>
    <t>212755215</t>
  </si>
  <si>
    <t>Trativody z drenážních trubek plastových flexibilních DN 125 mm bez lože a obsypu</t>
  </si>
  <si>
    <t>1357769773</t>
  </si>
  <si>
    <t>273313511</t>
  </si>
  <si>
    <t>Základové desky z betonu tř. C 12/15</t>
  </si>
  <si>
    <t>-786728281</t>
  </si>
  <si>
    <t>"Podkladní beton C12/15 nXC0"1,5</t>
  </si>
  <si>
    <t>273313711</t>
  </si>
  <si>
    <t>Základové desky z betonu tř. C 20/25</t>
  </si>
  <si>
    <t>-404099026</t>
  </si>
  <si>
    <t>"Lože pod schodišťové stupně C20/25 nXF3"5,1</t>
  </si>
  <si>
    <t>"Podkladní beton pod čistící zony tl. 150 mm c20/25"6*0,15</t>
  </si>
  <si>
    <t>273362021</t>
  </si>
  <si>
    <t>Výztuž základových desek svařovanými sítěmi Kari</t>
  </si>
  <si>
    <t>960030718</t>
  </si>
  <si>
    <t>6*4,44/1000*1,15</t>
  </si>
  <si>
    <t>275313711</t>
  </si>
  <si>
    <t>Základové patky z betonu tř. C 20/25</t>
  </si>
  <si>
    <t>-425481421</t>
  </si>
  <si>
    <t>"Betonové patky pod vlajky 800/800/800"0,8*0,8*0,8*3</t>
  </si>
  <si>
    <t>"Betonové patky pod směrové tabule 400/400/500"0,4*0,4*0,5*4</t>
  </si>
  <si>
    <t>"Zábradlí, madla, branky,….."37*(0,4*0,4*0,5)</t>
  </si>
  <si>
    <t>Svislé a kompletní konstrukce</t>
  </si>
  <si>
    <t>334323117</t>
  </si>
  <si>
    <t>Mostní opěry a úložné prahy ze ŽB C 25/30</t>
  </si>
  <si>
    <t>-428273341</t>
  </si>
  <si>
    <t>"Základ opěry C25/30 nXC2"7,25</t>
  </si>
  <si>
    <t>334323118</t>
  </si>
  <si>
    <t>Mostní opěry a úložné prahy ze ŽB C 30/37</t>
  </si>
  <si>
    <t>873187187</t>
  </si>
  <si>
    <t>"Dřík opěry C30/37 nXC4"5,4</t>
  </si>
  <si>
    <t>334351115</t>
  </si>
  <si>
    <t>Bednění systémové mostních opěr a úložných prahů z palubek pro ŽB - zřízení</t>
  </si>
  <si>
    <t>-1706354956</t>
  </si>
  <si>
    <t>334351214</t>
  </si>
  <si>
    <t>Bednění systémové mostních opěr a úložných prahů z palubek - odstranění</t>
  </si>
  <si>
    <t>99439884</t>
  </si>
  <si>
    <t>331351911</t>
  </si>
  <si>
    <t>Příplatek k cenám bednění za pohledový beton</t>
  </si>
  <si>
    <t>-1292679466</t>
  </si>
  <si>
    <t>334361216</t>
  </si>
  <si>
    <t>Výztuž dříků opěr z betonářské oceli 10 505</t>
  </si>
  <si>
    <t>-459755829</t>
  </si>
  <si>
    <t>339921132</t>
  </si>
  <si>
    <t>Osazování betonových palisád do betonového základu v řadě výšky prvku přes 0,5 do 1 m</t>
  </si>
  <si>
    <t>-1848620910</t>
  </si>
  <si>
    <t>59229007</t>
  </si>
  <si>
    <t>palisáda hranatá betonová 150x150mm v 600mm přírodní</t>
  </si>
  <si>
    <t>1249611815</t>
  </si>
  <si>
    <t>41</t>
  </si>
  <si>
    <t>348101210R1</t>
  </si>
  <si>
    <t>Osazení branky jednokřídlé ocelové š.1,00, v.1,1m, uzamykatelná</t>
  </si>
  <si>
    <t>-1447152641</t>
  </si>
  <si>
    <t>42</t>
  </si>
  <si>
    <t>348101210R2</t>
  </si>
  <si>
    <t xml:space="preserve"> Osazení branky dvoukřídlé š.2m, v.1,1m, uzamykatelná</t>
  </si>
  <si>
    <t>-2077989787</t>
  </si>
  <si>
    <t>Vodorovné konstrukce</t>
  </si>
  <si>
    <t>43</t>
  </si>
  <si>
    <t>434313115</t>
  </si>
  <si>
    <t>Schody z vibrolisovaných prefabrikátů se zřízením podkladních stupňů z betonu C 20/25</t>
  </si>
  <si>
    <t>1764878917</t>
  </si>
  <si>
    <t>"Schodišťový stupeň 1250/350/150"1,25*6</t>
  </si>
  <si>
    <t>"Schodišťový stupeň 950/350/150"0,95*6</t>
  </si>
  <si>
    <t>Komunikace pozemní</t>
  </si>
  <si>
    <t>44</t>
  </si>
  <si>
    <t>564831111</t>
  </si>
  <si>
    <t>Podklad ze štěrkodrtě ŠD plochy přes 100 m2 tl 100 mm</t>
  </si>
  <si>
    <t>1920457454</t>
  </si>
  <si>
    <t>"Dlážděné zpevněné plochy - POCHOZÍ"336</t>
  </si>
  <si>
    <t>45</t>
  </si>
  <si>
    <t>564851111</t>
  </si>
  <si>
    <t>Podklad ze štěrkodrtě ŠD plochy přes 100 m2 tl 150 mm</t>
  </si>
  <si>
    <t>-1750487203</t>
  </si>
  <si>
    <t>"Dlážděné zpevněné plochy - POCHOZÍ"336*1,2</t>
  </si>
  <si>
    <t>"dlážděné zpevněné plochy - POJÍŽDĚNÉ"548</t>
  </si>
  <si>
    <t>"asfaltová komunikace"1395</t>
  </si>
  <si>
    <t>46</t>
  </si>
  <si>
    <t>564861111</t>
  </si>
  <si>
    <t>Podklad ze štěrkodrtě ŠD plochy přes 100 m2 tl 200 mm</t>
  </si>
  <si>
    <t>1837114759</t>
  </si>
  <si>
    <t>"dlážděné zpevněné plochy - POJÍŽDĚNÉ"548*1,2</t>
  </si>
  <si>
    <t>"asfaltová komunikace"1395*1,2</t>
  </si>
  <si>
    <t>47</t>
  </si>
  <si>
    <t>564871011</t>
  </si>
  <si>
    <t>Podklad ze štěrkodrtě ŠD plochy do 100 m2 tl 250 mm</t>
  </si>
  <si>
    <t>575539739</t>
  </si>
  <si>
    <t>"Kačírkové plochy"68</t>
  </si>
  <si>
    <t>48</t>
  </si>
  <si>
    <t>565155101</t>
  </si>
  <si>
    <t>Asfaltový beton vrstva podkladní ACP 16 (obalované kamenivo OKS) tl 70 mm š do 1,5 m</t>
  </si>
  <si>
    <t>57774071</t>
  </si>
  <si>
    <t>49</t>
  </si>
  <si>
    <t>566501111</t>
  </si>
  <si>
    <t>Úprava krytu z kameniva drceného pro nový kryt s doplněním kameniva drceného přes 0,08 do 0,10 m3/m2</t>
  </si>
  <si>
    <t>-379961048</t>
  </si>
  <si>
    <t>"Výměna dlažby 300/300/60"52</t>
  </si>
  <si>
    <t>50</t>
  </si>
  <si>
    <t>573191111</t>
  </si>
  <si>
    <t>Postřik infiltrační kationaktivní emulzí v množství 1 kg/m2</t>
  </si>
  <si>
    <t>-1360229816</t>
  </si>
  <si>
    <t>51</t>
  </si>
  <si>
    <t>573231108</t>
  </si>
  <si>
    <t>Postřik živičný spojovací ze silniční emulze v množství 0,50 kg/m2</t>
  </si>
  <si>
    <t>-509597364</t>
  </si>
  <si>
    <t>52</t>
  </si>
  <si>
    <t>577134111</t>
  </si>
  <si>
    <t>Asfaltový beton vrstva obrusná ACO 11+ (ABS) tř. I tl 40 mm š do 3 m z nemodifikovaného asfaltu</t>
  </si>
  <si>
    <t>2091903380</t>
  </si>
  <si>
    <t>53</t>
  </si>
  <si>
    <t>596211111</t>
  </si>
  <si>
    <t>Kladení zámkové dlažby komunikací pro pěší ručně tl 60 mm skupiny A pl přes 50 do 100 m2</t>
  </si>
  <si>
    <t>1106205382</t>
  </si>
  <si>
    <t>54</t>
  </si>
  <si>
    <t>59248005</t>
  </si>
  <si>
    <t>dlažba chodníková betonová 300x300mm tl 50mm přírodní</t>
  </si>
  <si>
    <t>461883900</t>
  </si>
  <si>
    <t>52*1,02 'Přepočtené koeficientem množství</t>
  </si>
  <si>
    <t>55</t>
  </si>
  <si>
    <t>596211113</t>
  </si>
  <si>
    <t>Kladení zámkové dlažby komunikací pro pěší ručně tl 60 mm skupiny A pl přes 300 m2</t>
  </si>
  <si>
    <t>1892084121</t>
  </si>
  <si>
    <t>300+36</t>
  </si>
  <si>
    <t>56</t>
  </si>
  <si>
    <t>59245018</t>
  </si>
  <si>
    <t>dlažba skladebná betonová 200x100mm tl 60mm přírodní</t>
  </si>
  <si>
    <t>-779937744</t>
  </si>
  <si>
    <t>300*1,02 'Přepočtené koeficientem množství</t>
  </si>
  <si>
    <t>57</t>
  </si>
  <si>
    <t>59245006</t>
  </si>
  <si>
    <t>dlažba pro nevidomé betonová 200x100mm tl 60mm barevná</t>
  </si>
  <si>
    <t>-1277820689</t>
  </si>
  <si>
    <t>36*1,02 'Přepočtené koeficientem množství</t>
  </si>
  <si>
    <t>58</t>
  </si>
  <si>
    <t>596212213</t>
  </si>
  <si>
    <t>Kladení zámkové dlažby pozemních komunikací ručně tl 80 mm skupiny A pl přes 300 m2</t>
  </si>
  <si>
    <t>982621038</t>
  </si>
  <si>
    <t>535+10+3</t>
  </si>
  <si>
    <t>59</t>
  </si>
  <si>
    <t>59245020</t>
  </si>
  <si>
    <t>dlažba skladebná betonová 200x100mm tl 80mm přírodní</t>
  </si>
  <si>
    <t>1905152612</t>
  </si>
  <si>
    <t>535*1,02 'Přepočtené koeficientem množství</t>
  </si>
  <si>
    <t>60</t>
  </si>
  <si>
    <t>59245005</t>
  </si>
  <si>
    <t>dlažba skladebná betonová 200x100mm tl 80mm barevná</t>
  </si>
  <si>
    <t>825108355</t>
  </si>
  <si>
    <t>3*1,02 'Přepočtené koeficientem množství</t>
  </si>
  <si>
    <t>61</t>
  </si>
  <si>
    <t>59245226</t>
  </si>
  <si>
    <t>dlažba pro nevidomé betonová 200x100mm tl 80mm barevná</t>
  </si>
  <si>
    <t>774102767</t>
  </si>
  <si>
    <t>10*1,02 'Přepočtené koeficientem množství</t>
  </si>
  <si>
    <t>62</t>
  </si>
  <si>
    <t>596412111</t>
  </si>
  <si>
    <t>Kladení dlažby z vegetačních tvárnic pozemních komunikací velikosti dlaždic do 0,09 m2 tl 80 mm pl do 25 m2</t>
  </si>
  <si>
    <t>1488954486</t>
  </si>
  <si>
    <t>63</t>
  </si>
  <si>
    <t>599142111</t>
  </si>
  <si>
    <t>Úprava zálivky dilatačních nebo pracovních spár v krytu hl do 40 mm š přes 20 do 40 mm</t>
  </si>
  <si>
    <t>-1758784207</t>
  </si>
  <si>
    <t>64</t>
  </si>
  <si>
    <t>599432111</t>
  </si>
  <si>
    <t>Vyplnění spár dlažby drobným kamenivem</t>
  </si>
  <si>
    <t>1851628303</t>
  </si>
  <si>
    <t>Úpravy povrchů, podlahy a osazování výplní</t>
  </si>
  <si>
    <t>65</t>
  </si>
  <si>
    <t>637121112</t>
  </si>
  <si>
    <t>Okapový chodník z kačírku tl 150 mm s udusáním</t>
  </si>
  <si>
    <t>956708152</t>
  </si>
  <si>
    <t>Trubní vedení</t>
  </si>
  <si>
    <t>66</t>
  </si>
  <si>
    <t>837314111R</t>
  </si>
  <si>
    <t>Navrtávka UV</t>
  </si>
  <si>
    <t>-767522215</t>
  </si>
  <si>
    <t>67</t>
  </si>
  <si>
    <t>895941343</t>
  </si>
  <si>
    <t>Osazení vpusti uliční DN 500 z betonových dílců dno vysoké s kalištěm</t>
  </si>
  <si>
    <t>-1994481427</t>
  </si>
  <si>
    <t>68</t>
  </si>
  <si>
    <t>59224471</t>
  </si>
  <si>
    <t>vpusť uliční DN 500 kaliště vysoké 500/820x65mm</t>
  </si>
  <si>
    <t>925360462</t>
  </si>
  <si>
    <t>69</t>
  </si>
  <si>
    <t>895941351</t>
  </si>
  <si>
    <t>Osazení vpusti uliční DN 500 z betonových dílců skruž horní pro čtvercovou vtokovou mříž</t>
  </si>
  <si>
    <t>941931704</t>
  </si>
  <si>
    <t>70</t>
  </si>
  <si>
    <t>59224460</t>
  </si>
  <si>
    <t>vpusť uliční DN 500 betonová 500x190x65mm čtvercový poklop</t>
  </si>
  <si>
    <t>-631083663</t>
  </si>
  <si>
    <t>71</t>
  </si>
  <si>
    <t>895941361</t>
  </si>
  <si>
    <t>Osazení vpusti uliční DN 500 z betonových dílců skruž středová 290 mm</t>
  </si>
  <si>
    <t>253043872</t>
  </si>
  <si>
    <t>72</t>
  </si>
  <si>
    <t>59224461</t>
  </si>
  <si>
    <t>vpusť uliční DN 500 skruž průběžná nízká betonová 500/290x65mm</t>
  </si>
  <si>
    <t>1063963416</t>
  </si>
  <si>
    <t>73</t>
  </si>
  <si>
    <t>895941362</t>
  </si>
  <si>
    <t>Osazení vpusti uliční DN 500 z betonových dílců skruž středová 590 mm</t>
  </si>
  <si>
    <t>-263659140</t>
  </si>
  <si>
    <t>74</t>
  </si>
  <si>
    <t>59224462</t>
  </si>
  <si>
    <t>vpusť uliční DN 500 skruž průběžná vysoká betonová 500/590x65mm</t>
  </si>
  <si>
    <t>177075821</t>
  </si>
  <si>
    <t>75</t>
  </si>
  <si>
    <t>895941366</t>
  </si>
  <si>
    <t>Osazení vpusti uliční DN 500 z betonových dílců skruž průběžná s výtokem</t>
  </si>
  <si>
    <t>-1743049730</t>
  </si>
  <si>
    <t>76</t>
  </si>
  <si>
    <t>59224463</t>
  </si>
  <si>
    <t>vpusť uliční DN 500 skruž průběžná 500/590x65mm betonová s odtokem 150mm</t>
  </si>
  <si>
    <t>1960894446</t>
  </si>
  <si>
    <t>77</t>
  </si>
  <si>
    <t>899132122</t>
  </si>
  <si>
    <t>Výměna (výšková úprava) poklopu kanalizačního pevného s ošetřením podkladu hloubky přes 25 cm</t>
  </si>
  <si>
    <t>-2018456596</t>
  </si>
  <si>
    <t>78</t>
  </si>
  <si>
    <t>899132212</t>
  </si>
  <si>
    <t>Výměna (výšková úprava) poklopu vodovodního samonivelačního nebo pevného šoupátkového</t>
  </si>
  <si>
    <t>-902129601</t>
  </si>
  <si>
    <t>79</t>
  </si>
  <si>
    <t>899204112</t>
  </si>
  <si>
    <t>Osazení mříží litinových včetně rámů a košů na bahno pro třídu zatížení D400, E600</t>
  </si>
  <si>
    <t>2061398678</t>
  </si>
  <si>
    <t>80</t>
  </si>
  <si>
    <t>59224481</t>
  </si>
  <si>
    <t>mříž vtoková s rámem pro uliční vpusť 500x500, zatížení 40 tun</t>
  </si>
  <si>
    <t>866288513</t>
  </si>
  <si>
    <t>81</t>
  </si>
  <si>
    <t>911121111</t>
  </si>
  <si>
    <t>Montáž zábradlí ocelového přichyceného vruty do betonového podkladu komplet - dodávka a montáž</t>
  </si>
  <si>
    <t>1693106110</t>
  </si>
  <si>
    <t>"zábradlí se svislou výplní v. 1,10m"56</t>
  </si>
  <si>
    <t>82</t>
  </si>
  <si>
    <t>911121111R1</t>
  </si>
  <si>
    <t>Madla u schodišť komplet - dodávka a montáž</t>
  </si>
  <si>
    <t>-83323509</t>
  </si>
  <si>
    <t>83</t>
  </si>
  <si>
    <t>911121111R2</t>
  </si>
  <si>
    <t>Dvojitá madla u rampy komplet - dodávka a montáž</t>
  </si>
  <si>
    <t>282415409</t>
  </si>
  <si>
    <t>84</t>
  </si>
  <si>
    <t>911121111R3</t>
  </si>
  <si>
    <t>Vrácení ocelové rampy</t>
  </si>
  <si>
    <t>kpl</t>
  </si>
  <si>
    <t>-1689773711</t>
  </si>
  <si>
    <t>85</t>
  </si>
  <si>
    <t>911121111R4</t>
  </si>
  <si>
    <t>Vrácení směrovek "NÁVŠTĚVY" (2 sloupky)</t>
  </si>
  <si>
    <t>-65171671</t>
  </si>
  <si>
    <t>86</t>
  </si>
  <si>
    <t>911121111R5</t>
  </si>
  <si>
    <t>Vrácení vlajek - 3ks</t>
  </si>
  <si>
    <t>-1170183519</t>
  </si>
  <si>
    <t>87</t>
  </si>
  <si>
    <t>911121111R6</t>
  </si>
  <si>
    <t>Vrácení betonových košů - 3ks</t>
  </si>
  <si>
    <t>-1413977992</t>
  </si>
  <si>
    <t>88</t>
  </si>
  <si>
    <t>911121111R7</t>
  </si>
  <si>
    <t>Vrácení betonových laviček 4ks</t>
  </si>
  <si>
    <t>739670570</t>
  </si>
  <si>
    <t>89</t>
  </si>
  <si>
    <t>911381215R</t>
  </si>
  <si>
    <t>Městská ochranná zábrana betonová průběžná délky 2 m výšky 0,5 m</t>
  </si>
  <si>
    <t>-2069080515</t>
  </si>
  <si>
    <t>"Vrácení nízkých betonových svodidel CITY BLOC "14</t>
  </si>
  <si>
    <t>90</t>
  </si>
  <si>
    <t>911381215</t>
  </si>
  <si>
    <t>-24646988</t>
  </si>
  <si>
    <t>91</t>
  </si>
  <si>
    <t>912111112</t>
  </si>
  <si>
    <t>Montáž zábrany parkovací sloupku v do 800 mm se zabetonovanou patkou</t>
  </si>
  <si>
    <t>656047377</t>
  </si>
  <si>
    <t>92</t>
  </si>
  <si>
    <t>74910169</t>
  </si>
  <si>
    <t xml:space="preserve">sloupek parkovací sklopný </t>
  </si>
  <si>
    <t>891893586</t>
  </si>
  <si>
    <t>93</t>
  </si>
  <si>
    <t>914111111</t>
  </si>
  <si>
    <t>Montáž svislé dopravní značky do velikosti 1 m2 objímkami na sloupek nebo konzolu</t>
  </si>
  <si>
    <t>-2077962627</t>
  </si>
  <si>
    <t>"nové značky"18+3</t>
  </si>
  <si>
    <t>"stávající značky"3</t>
  </si>
  <si>
    <t>94</t>
  </si>
  <si>
    <t>40445600R</t>
  </si>
  <si>
    <t xml:space="preserve">základní svislá dopravní značka </t>
  </si>
  <si>
    <t>-908500899</t>
  </si>
  <si>
    <t>95</t>
  </si>
  <si>
    <t>40445648R</t>
  </si>
  <si>
    <t>zmenšená svislá dopravní značka</t>
  </si>
  <si>
    <t>-222049485</t>
  </si>
  <si>
    <t>96</t>
  </si>
  <si>
    <t>914511112</t>
  </si>
  <si>
    <t>Montáž sloupku dopravních značek délky do 3,5 m s betonovým základem a patkou D 60 mm</t>
  </si>
  <si>
    <t>83848396</t>
  </si>
  <si>
    <t>"sloupek nízky"3</t>
  </si>
  <si>
    <t>"nový sloupek"12</t>
  </si>
  <si>
    <t>"původní sloupek"2</t>
  </si>
  <si>
    <t>97</t>
  </si>
  <si>
    <t>40445235</t>
  </si>
  <si>
    <t>sloupek pro dopravní značku Al D 60mm v 3,5m</t>
  </si>
  <si>
    <t>-1599652856</t>
  </si>
  <si>
    <t>98</t>
  </si>
  <si>
    <t>40445225R</t>
  </si>
  <si>
    <t>sloupek pro dopravní značku nízký</t>
  </si>
  <si>
    <t>-1073767871</t>
  </si>
  <si>
    <t>99</t>
  </si>
  <si>
    <t>915111111</t>
  </si>
  <si>
    <t>Vodorovné dopravní značení dělící čáry souvislé š 125 mm základní bílá barva</t>
  </si>
  <si>
    <t>218172114</t>
  </si>
  <si>
    <t>100</t>
  </si>
  <si>
    <t>915111121</t>
  </si>
  <si>
    <t>Vodorovné dopravní značení dělící čáry přerušované š 125 mm základní bílá barva</t>
  </si>
  <si>
    <t>-1920394003</t>
  </si>
  <si>
    <t>101</t>
  </si>
  <si>
    <t>915131111</t>
  </si>
  <si>
    <t>Vodorovné dopravní značení přechody pro chodce, šipky, symboly základní bílá barva</t>
  </si>
  <si>
    <t>-998207014</t>
  </si>
  <si>
    <t>"Příčná čára souvislá V5 0,5"5*0,5</t>
  </si>
  <si>
    <t>"zastávka autobusu V11a"6*1*2</t>
  </si>
  <si>
    <t>"Šikmé rovnoběžné čáry V13 š. 0,5"46</t>
  </si>
  <si>
    <t>"Piktogram vozíčkáře"1</t>
  </si>
  <si>
    <t>102</t>
  </si>
  <si>
    <t>915611111</t>
  </si>
  <si>
    <t>Předznačení vodorovného liniového značení</t>
  </si>
  <si>
    <t>-1666180040</t>
  </si>
  <si>
    <t>306+32</t>
  </si>
  <si>
    <t>103</t>
  </si>
  <si>
    <t>915621111</t>
  </si>
  <si>
    <t>Předznačení vodorovného plošného značení</t>
  </si>
  <si>
    <t>-785049717</t>
  </si>
  <si>
    <t>104</t>
  </si>
  <si>
    <t>916131213</t>
  </si>
  <si>
    <t>Osazení silničního obrubníku betonového stojatého s boční opěrou do lože z betonu prostého</t>
  </si>
  <si>
    <t>-111983553</t>
  </si>
  <si>
    <t>327+101+41</t>
  </si>
  <si>
    <t>105</t>
  </si>
  <si>
    <t>59217031</t>
  </si>
  <si>
    <t>obrubník silniční betonový 1000x150x250mm</t>
  </si>
  <si>
    <t>-1277814978</t>
  </si>
  <si>
    <t>327*1,02 'Přepočtené koeficientem množství</t>
  </si>
  <si>
    <t>106</t>
  </si>
  <si>
    <t>59217029</t>
  </si>
  <si>
    <t>obrubník silniční betonový nájezdový 1000x150x150mm</t>
  </si>
  <si>
    <t>1595224922</t>
  </si>
  <si>
    <t>101*1,02 'Přepočtené koeficientem množství</t>
  </si>
  <si>
    <t>107</t>
  </si>
  <si>
    <t>59217076</t>
  </si>
  <si>
    <t>obrubník silniční betonový přechodový 1000x150x250mm</t>
  </si>
  <si>
    <t>1785777529</t>
  </si>
  <si>
    <t>41*1,02 'Přepočtené koeficientem množství</t>
  </si>
  <si>
    <t>108</t>
  </si>
  <si>
    <t>916132113</t>
  </si>
  <si>
    <t>Osazení obruby z betonové přídlažby s boční opěrou do lože z betonu prostého</t>
  </si>
  <si>
    <t>-1474169368</t>
  </si>
  <si>
    <t>109</t>
  </si>
  <si>
    <t>59218001</t>
  </si>
  <si>
    <t>krajník betonový silniční 500x250x80mm</t>
  </si>
  <si>
    <t>-243602518</t>
  </si>
  <si>
    <t>16,5*1,02 'Přepočtené koeficientem množství</t>
  </si>
  <si>
    <t>110</t>
  </si>
  <si>
    <t>916231213</t>
  </si>
  <si>
    <t>Osazení chodníkového obrubníku betonového stojatého s boční opěrou do lože z betonu prostého</t>
  </si>
  <si>
    <t>1420206096</t>
  </si>
  <si>
    <t>111</t>
  </si>
  <si>
    <t>59217017</t>
  </si>
  <si>
    <t>obrubník betonový chodníkový 1000x100x250mm</t>
  </si>
  <si>
    <t>255049946</t>
  </si>
  <si>
    <t>136*1,02 'Přepočtené koeficientem množství</t>
  </si>
  <si>
    <t>112</t>
  </si>
  <si>
    <t>916991121</t>
  </si>
  <si>
    <t>Lože pod obrubníky, krajníky nebo obruby z dlažebních kostek z betonu prostého</t>
  </si>
  <si>
    <t>-1380180101</t>
  </si>
  <si>
    <t>469*0,25*0,15+16,5*0,35*0,15+136*0,2*0,15+18,9*0,25*0,2</t>
  </si>
  <si>
    <t>113</t>
  </si>
  <si>
    <t>919726122</t>
  </si>
  <si>
    <t>Geotextilie pro ochranu, separaci a filtraci netkaná měrná hm přes 200 do 300 g/m2</t>
  </si>
  <si>
    <t>-907142404</t>
  </si>
  <si>
    <t>"Kačírkové plochy"68*1,2</t>
  </si>
  <si>
    <t>"Dlážděné zpevněné plochy - POCHOZÍ"403,2*1,15</t>
  </si>
  <si>
    <t>"dlážděné zpevněné plochy - POJÍŽDĚNÉ"657,6*1,15</t>
  </si>
  <si>
    <t>"asfaltová komunikace"1674*1,15</t>
  </si>
  <si>
    <t>114</t>
  </si>
  <si>
    <t>919735112</t>
  </si>
  <si>
    <t>Řezání stávajícího živičného krytu hl přes 50 do 100 mm</t>
  </si>
  <si>
    <t>-1722192634</t>
  </si>
  <si>
    <t>115</t>
  </si>
  <si>
    <t>935113211</t>
  </si>
  <si>
    <t>Osazení odvodňovacího betonového žlabu s krycím roštem šířky do 200 mm komplet - dodávka vč. montáže</t>
  </si>
  <si>
    <t>34133095</t>
  </si>
  <si>
    <t xml:space="preserve">"Liniový žlab  0,50%, š. 200 mm, D400 + 2 systémová vpust"30</t>
  </si>
  <si>
    <t>"Liniový žlab spádový 0,50%, š. 200 mm, D400 + 2 systémová vpust"11,5</t>
  </si>
  <si>
    <t>116</t>
  </si>
  <si>
    <t>979054451</t>
  </si>
  <si>
    <t>Očištění vybouraných zámkových dlaždic s původním spárováním z kameniva těženého</t>
  </si>
  <si>
    <t>-1095010822</t>
  </si>
  <si>
    <t>998</t>
  </si>
  <si>
    <t>Přesun hmot</t>
  </si>
  <si>
    <t>117</t>
  </si>
  <si>
    <t>998225111</t>
  </si>
  <si>
    <t>Přesun hmot pro pozemní komunikace s krytem z kamene, monolitickým betonovým nebo živičným</t>
  </si>
  <si>
    <t>-1162008548</t>
  </si>
  <si>
    <t>PSV</t>
  </si>
  <si>
    <t>Práce a dodávky PSV</t>
  </si>
  <si>
    <t>711</t>
  </si>
  <si>
    <t>Izolace proti vodě, vlhkosti a plynům</t>
  </si>
  <si>
    <t>118</t>
  </si>
  <si>
    <t>711112001</t>
  </si>
  <si>
    <t>Provedení izolace proti zemní vlhkosti svislé za studena nátěrem penetračním</t>
  </si>
  <si>
    <t>-1437474876</t>
  </si>
  <si>
    <t>119</t>
  </si>
  <si>
    <t>11163150</t>
  </si>
  <si>
    <t>lak penetrační asfaltový</t>
  </si>
  <si>
    <t>-42036091</t>
  </si>
  <si>
    <t>24*0,00034 'Přepočtené koeficientem množství</t>
  </si>
  <si>
    <t>120</t>
  </si>
  <si>
    <t>711112002</t>
  </si>
  <si>
    <t>Provedení izolace proti zemní vlhkosti svislé za studena lakem asfaltovým</t>
  </si>
  <si>
    <t>151780187</t>
  </si>
  <si>
    <t>24+24</t>
  </si>
  <si>
    <t>121</t>
  </si>
  <si>
    <t>11163152</t>
  </si>
  <si>
    <t>lak hydroizolační asfaltový</t>
  </si>
  <si>
    <t>-2100238705</t>
  </si>
  <si>
    <t>48*0,00041 'Přepočtené koeficientem množství</t>
  </si>
  <si>
    <t>122</t>
  </si>
  <si>
    <t>998711101</t>
  </si>
  <si>
    <t>Přesun hmot tonážní pro izolace proti vodě, vlhkosti a plynům v objektech v do 6 m</t>
  </si>
  <si>
    <t>16808210</t>
  </si>
  <si>
    <t>VRN</t>
  </si>
  <si>
    <t>Vedlejší rozpočtové náklady</t>
  </si>
  <si>
    <t>123</t>
  </si>
  <si>
    <t>01</t>
  </si>
  <si>
    <t>Kopané sondy pro zjištění polohy IS</t>
  </si>
  <si>
    <t>ks</t>
  </si>
  <si>
    <t>-1432556183</t>
  </si>
  <si>
    <t>124</t>
  </si>
  <si>
    <t>02</t>
  </si>
  <si>
    <t>Dílenská dokumentace zábradlí a madel</t>
  </si>
  <si>
    <t>961586657</t>
  </si>
  <si>
    <t>125</t>
  </si>
  <si>
    <t>03</t>
  </si>
  <si>
    <t>Dílenská dokumentace opěrných zídek</t>
  </si>
  <si>
    <t>206790505</t>
  </si>
  <si>
    <t>126</t>
  </si>
  <si>
    <t>04</t>
  </si>
  <si>
    <t>Práce geodeta na stavbě</t>
  </si>
  <si>
    <t>-2114871909</t>
  </si>
  <si>
    <t>127</t>
  </si>
  <si>
    <t>05</t>
  </si>
  <si>
    <t>Statická zatěžovací zkouška</t>
  </si>
  <si>
    <t>1295608003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</si>
</sst>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501881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Nemocnice Znojmo, p.o. - Urgentní příjem 3.etapa- Zbudování urgentního příjmu v objektu A1 1.NP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27. 6. 2025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ROUND(SUM(AG95:AG96),2)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ROUND(SUM(AS95:AS96),2)</f>
        <v>0</v>
      </c>
      <c r="AT94" s="114">
        <f>ROUND(SUM(AV94:AW94),2)</f>
        <v>0</v>
      </c>
      <c r="AU94" s="115">
        <f>ROUND(SUM(AU95:AU96),5)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ROUND(SUM(AZ95:AZ96),2)</f>
        <v>0</v>
      </c>
      <c r="BA94" s="114">
        <f>ROUND(SUM(BA95:BA96),2)</f>
        <v>0</v>
      </c>
      <c r="BB94" s="114">
        <f>ROUND(SUM(BB95:BB96),2)</f>
        <v>0</v>
      </c>
      <c r="BC94" s="114">
        <f>ROUND(SUM(BC95:BC96),2)</f>
        <v>0</v>
      </c>
      <c r="BD94" s="116">
        <f>ROUND(SUM(BD95:BD96),2)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24.7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02.1 - Demolice'!J30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'SO 02.1 - Demolice'!P120</f>
        <v>0</v>
      </c>
      <c r="AV95" s="128">
        <f>'SO 02.1 - Demolice'!J33</f>
        <v>0</v>
      </c>
      <c r="AW95" s="128">
        <f>'SO 02.1 - Demolice'!J34</f>
        <v>0</v>
      </c>
      <c r="AX95" s="128">
        <f>'SO 02.1 - Demolice'!J35</f>
        <v>0</v>
      </c>
      <c r="AY95" s="128">
        <f>'SO 02.1 - Demolice'!J36</f>
        <v>0</v>
      </c>
      <c r="AZ95" s="128">
        <f>'SO 02.1 - Demolice'!F33</f>
        <v>0</v>
      </c>
      <c r="BA95" s="128">
        <f>'SO 02.1 - Demolice'!F34</f>
        <v>0</v>
      </c>
      <c r="BB95" s="128">
        <f>'SO 02.1 - Demolice'!F35</f>
        <v>0</v>
      </c>
      <c r="BC95" s="128">
        <f>'SO 02.1 - Demolice'!F36</f>
        <v>0</v>
      </c>
      <c r="BD95" s="130">
        <f>'SO 02.1 - Demolice'!F37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83</v>
      </c>
    </row>
    <row r="96" s="7" customFormat="1" ht="24.75" customHeight="1">
      <c r="A96" s="119" t="s">
        <v>77</v>
      </c>
      <c r="B96" s="120"/>
      <c r="C96" s="121"/>
      <c r="D96" s="122" t="s">
        <v>84</v>
      </c>
      <c r="E96" s="122"/>
      <c r="F96" s="122"/>
      <c r="G96" s="122"/>
      <c r="H96" s="122"/>
      <c r="I96" s="123"/>
      <c r="J96" s="122" t="s">
        <v>85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02.2 - Komunikace a zp...'!J30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80</v>
      </c>
      <c r="AR96" s="126"/>
      <c r="AS96" s="132">
        <v>0</v>
      </c>
      <c r="AT96" s="133">
        <f>ROUND(SUM(AV96:AW96),2)</f>
        <v>0</v>
      </c>
      <c r="AU96" s="134">
        <f>'SO 02.2 - Komunikace a zp...'!P129</f>
        <v>0</v>
      </c>
      <c r="AV96" s="133">
        <f>'SO 02.2 - Komunikace a zp...'!J33</f>
        <v>0</v>
      </c>
      <c r="AW96" s="133">
        <f>'SO 02.2 - Komunikace a zp...'!J34</f>
        <v>0</v>
      </c>
      <c r="AX96" s="133">
        <f>'SO 02.2 - Komunikace a zp...'!J35</f>
        <v>0</v>
      </c>
      <c r="AY96" s="133">
        <f>'SO 02.2 - Komunikace a zp...'!J36</f>
        <v>0</v>
      </c>
      <c r="AZ96" s="133">
        <f>'SO 02.2 - Komunikace a zp...'!F33</f>
        <v>0</v>
      </c>
      <c r="BA96" s="133">
        <f>'SO 02.2 - Komunikace a zp...'!F34</f>
        <v>0</v>
      </c>
      <c r="BB96" s="133">
        <f>'SO 02.2 - Komunikace a zp...'!F35</f>
        <v>0</v>
      </c>
      <c r="BC96" s="133">
        <f>'SO 02.2 - Komunikace a zp...'!F36</f>
        <v>0</v>
      </c>
      <c r="BD96" s="135">
        <f>'SO 02.2 - Komunikace a zp...'!F37</f>
        <v>0</v>
      </c>
      <c r="BE96" s="7"/>
      <c r="BT96" s="131" t="s">
        <v>81</v>
      </c>
      <c r="BV96" s="131" t="s">
        <v>75</v>
      </c>
      <c r="BW96" s="131" t="s">
        <v>86</v>
      </c>
      <c r="BX96" s="131" t="s">
        <v>5</v>
      </c>
      <c r="CL96" s="131" t="s">
        <v>1</v>
      </c>
      <c r="CM96" s="131" t="s">
        <v>83</v>
      </c>
    </row>
    <row r="97" s="2" customFormat="1" ht="30" customHeight="1">
      <c r="A97" s="38"/>
      <c r="B97" s="39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F97" s="40"/>
      <c r="AG97" s="40"/>
      <c r="AH97" s="40"/>
      <c r="AI97" s="40"/>
      <c r="AJ97" s="40"/>
      <c r="AK97" s="40"/>
      <c r="AL97" s="40"/>
      <c r="AM97" s="40"/>
      <c r="AN97" s="40"/>
      <c r="AO97" s="40"/>
      <c r="AP97" s="40"/>
      <c r="AQ97" s="40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  <row r="98" s="2" customFormat="1" ht="6.96" customHeight="1">
      <c r="A98" s="38"/>
      <c r="B98" s="66"/>
      <c r="C98" s="67"/>
      <c r="D98" s="67"/>
      <c r="E98" s="67"/>
      <c r="F98" s="67"/>
      <c r="G98" s="67"/>
      <c r="H98" s="67"/>
      <c r="I98" s="67"/>
      <c r="J98" s="67"/>
      <c r="K98" s="67"/>
      <c r="L98" s="67"/>
      <c r="M98" s="67"/>
      <c r="N98" s="67"/>
      <c r="O98" s="67"/>
      <c r="P98" s="67"/>
      <c r="Q98" s="67"/>
      <c r="R98" s="67"/>
      <c r="S98" s="67"/>
      <c r="T98" s="67"/>
      <c r="U98" s="67"/>
      <c r="V98" s="67"/>
      <c r="W98" s="67"/>
      <c r="X98" s="67"/>
      <c r="Y98" s="67"/>
      <c r="Z98" s="67"/>
      <c r="AA98" s="67"/>
      <c r="AB98" s="67"/>
      <c r="AC98" s="67"/>
      <c r="AD98" s="67"/>
      <c r="AE98" s="67"/>
      <c r="AF98" s="67"/>
      <c r="AG98" s="67"/>
      <c r="AH98" s="67"/>
      <c r="AI98" s="67"/>
      <c r="AJ98" s="67"/>
      <c r="AK98" s="67"/>
      <c r="AL98" s="67"/>
      <c r="AM98" s="67"/>
      <c r="AN98" s="67"/>
      <c r="AO98" s="67"/>
      <c r="AP98" s="67"/>
      <c r="AQ98" s="67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</sheetData>
  <sheetProtection sheet="1" formatColumns="0" formatRows="0" objects="1" scenarios="1" spinCount="100000" saltValue="CZl6H8/Q2ovfk3Thauw9a4EE82dZtwU5rVlxSRMVfxGF1Eo0jfv7W1ry3DE9FNrLN+U2cM0CIb5ArOr0yCXb4w==" hashValue="SHbE+XOOxsDkPZ4B3+b1iLD0eGkNrExS3Wm5lMmeNezdChcM5T3QqUHmGBdyHxCHGX/sWKetdN+K/jYHL46izQ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2.1 - Demolice'!C2" display="/"/>
    <hyperlink ref="A96" location="'SO 02.2 - Komunikace a zp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Nemocnice Znojmo, p.o. - Urgentní příjem 3.etapa- Zbudování urgentního příjmu v objektu A1 1.NP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ROUND((SUM(BE120:BE206)),  2)</f>
        <v>0</v>
      </c>
      <c r="G33" s="38"/>
      <c r="H33" s="38"/>
      <c r="I33" s="155">
        <v>0.20999999999999999</v>
      </c>
      <c r="J33" s="154">
        <f>ROUND(((SUM(BE120:BE206))*I33),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ROUND((SUM(BF120:BF206)),  2)</f>
        <v>0</v>
      </c>
      <c r="G34" s="38"/>
      <c r="H34" s="38"/>
      <c r="I34" s="155">
        <v>0.12</v>
      </c>
      <c r="J34" s="154">
        <f>ROUND(((SUM(BF120:BF206))*I34),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ROUND((SUM(BG120:BG206)),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ROUND((SUM(BH120:BH206)),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ROUND((SUM(BI120:BI206)),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Nemocnice Znojmo, p.o. - Urgentní příjem 3.etapa- Zbudování urgentního příjmu v objektu A1 1.NP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02.1 - Demolice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97</v>
      </c>
      <c r="E99" s="188"/>
      <c r="F99" s="188"/>
      <c r="G99" s="188"/>
      <c r="H99" s="188"/>
      <c r="I99" s="188"/>
      <c r="J99" s="189">
        <f>J171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98</v>
      </c>
      <c r="E100" s="188"/>
      <c r="F100" s="188"/>
      <c r="G100" s="188"/>
      <c r="H100" s="188"/>
      <c r="I100" s="188"/>
      <c r="J100" s="189">
        <f>J196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99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6.25" customHeight="1">
      <c r="A110" s="38"/>
      <c r="B110" s="39"/>
      <c r="C110" s="40"/>
      <c r="D110" s="40"/>
      <c r="E110" s="174" t="str">
        <f>E7</f>
        <v>Nemocnice Znojmo, p.o. - Urgentní příjem 3.etapa- Zbudování urgentního příjmu v objektu A1 1.NP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88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02.1 - Demolice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 xml:space="preserve"> </v>
      </c>
      <c r="G114" s="40"/>
      <c r="H114" s="40"/>
      <c r="I114" s="32" t="s">
        <v>22</v>
      </c>
      <c r="J114" s="79" t="str">
        <f>IF(J12="","",J12)</f>
        <v>27. 6. 2025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 </v>
      </c>
      <c r="G116" s="40"/>
      <c r="H116" s="40"/>
      <c r="I116" s="32" t="s">
        <v>29</v>
      </c>
      <c r="J116" s="36" t="str">
        <f>E21</f>
        <v xml:space="preserve">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27</v>
      </c>
      <c r="D117" s="40"/>
      <c r="E117" s="40"/>
      <c r="F117" s="27" t="str">
        <f>IF(E18="","",E18)</f>
        <v>Vyplň údaj</v>
      </c>
      <c r="G117" s="40"/>
      <c r="H117" s="40"/>
      <c r="I117" s="32" t="s">
        <v>31</v>
      </c>
      <c r="J117" s="36" t="str">
        <f>E24</f>
        <v xml:space="preserve">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100</v>
      </c>
      <c r="D119" s="194" t="s">
        <v>58</v>
      </c>
      <c r="E119" s="194" t="s">
        <v>54</v>
      </c>
      <c r="F119" s="194" t="s">
        <v>55</v>
      </c>
      <c r="G119" s="194" t="s">
        <v>101</v>
      </c>
      <c r="H119" s="194" t="s">
        <v>102</v>
      </c>
      <c r="I119" s="194" t="s">
        <v>103</v>
      </c>
      <c r="J119" s="195" t="s">
        <v>92</v>
      </c>
      <c r="K119" s="196" t="s">
        <v>104</v>
      </c>
      <c r="L119" s="197"/>
      <c r="M119" s="100" t="s">
        <v>1</v>
      </c>
      <c r="N119" s="101" t="s">
        <v>37</v>
      </c>
      <c r="O119" s="101" t="s">
        <v>105</v>
      </c>
      <c r="P119" s="101" t="s">
        <v>106</v>
      </c>
      <c r="Q119" s="101" t="s">
        <v>107</v>
      </c>
      <c r="R119" s="101" t="s">
        <v>108</v>
      </c>
      <c r="S119" s="101" t="s">
        <v>109</v>
      </c>
      <c r="T119" s="102" t="s">
        <v>110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111</v>
      </c>
      <c r="D120" s="40"/>
      <c r="E120" s="40"/>
      <c r="F120" s="40"/>
      <c r="G120" s="40"/>
      <c r="H120" s="40"/>
      <c r="I120" s="40"/>
      <c r="J120" s="198">
        <f>BK120</f>
        <v>0</v>
      </c>
      <c r="K120" s="40"/>
      <c r="L120" s="44"/>
      <c r="M120" s="103"/>
      <c r="N120" s="199"/>
      <c r="O120" s="104"/>
      <c r="P120" s="200">
        <f>P121</f>
        <v>0</v>
      </c>
      <c r="Q120" s="104"/>
      <c r="R120" s="200">
        <f>R121</f>
        <v>16.945</v>
      </c>
      <c r="S120" s="104"/>
      <c r="T120" s="201">
        <f>T121</f>
        <v>962.15774999999996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72</v>
      </c>
      <c r="AU120" s="17" t="s">
        <v>94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72</v>
      </c>
      <c r="E121" s="206" t="s">
        <v>112</v>
      </c>
      <c r="F121" s="206" t="s">
        <v>113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P122+P171+P196</f>
        <v>0</v>
      </c>
      <c r="Q121" s="211"/>
      <c r="R121" s="212">
        <f>R122+R171+R196</f>
        <v>16.945</v>
      </c>
      <c r="S121" s="211"/>
      <c r="T121" s="213">
        <f>T122+T171+T196</f>
        <v>962.15774999999996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81</v>
      </c>
      <c r="AT121" s="215" t="s">
        <v>72</v>
      </c>
      <c r="AU121" s="215" t="s">
        <v>73</v>
      </c>
      <c r="AY121" s="214" t="s">
        <v>114</v>
      </c>
      <c r="BK121" s="216">
        <f>BK122+BK171+BK196</f>
        <v>0</v>
      </c>
    </row>
    <row r="122" s="12" customFormat="1" ht="22.8" customHeight="1">
      <c r="A122" s="12"/>
      <c r="B122" s="203"/>
      <c r="C122" s="204"/>
      <c r="D122" s="205" t="s">
        <v>72</v>
      </c>
      <c r="E122" s="217" t="s">
        <v>81</v>
      </c>
      <c r="F122" s="217" t="s">
        <v>115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SUM(P123:P170)</f>
        <v>0</v>
      </c>
      <c r="Q122" s="211"/>
      <c r="R122" s="212">
        <f>SUM(R123:R170)</f>
        <v>0</v>
      </c>
      <c r="S122" s="211"/>
      <c r="T122" s="213">
        <f>SUM(T123:T170)</f>
        <v>958.47574999999995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81</v>
      </c>
      <c r="AT122" s="215" t="s">
        <v>72</v>
      </c>
      <c r="AU122" s="215" t="s">
        <v>81</v>
      </c>
      <c r="AY122" s="214" t="s">
        <v>114</v>
      </c>
      <c r="BK122" s="216">
        <f>SUM(BK123:BK170)</f>
        <v>0</v>
      </c>
    </row>
    <row r="123" s="2" customFormat="1" ht="24.15" customHeight="1">
      <c r="A123" s="38"/>
      <c r="B123" s="39"/>
      <c r="C123" s="219" t="s">
        <v>81</v>
      </c>
      <c r="D123" s="219" t="s">
        <v>116</v>
      </c>
      <c r="E123" s="220" t="s">
        <v>117</v>
      </c>
      <c r="F123" s="221" t="s">
        <v>118</v>
      </c>
      <c r="G123" s="222" t="s">
        <v>119</v>
      </c>
      <c r="H123" s="223">
        <v>2</v>
      </c>
      <c r="I123" s="224"/>
      <c r="J123" s="225">
        <f>ROUND(I123*H123,2)</f>
        <v>0</v>
      </c>
      <c r="K123" s="226"/>
      <c r="L123" s="44"/>
      <c r="M123" s="227" t="s">
        <v>1</v>
      </c>
      <c r="N123" s="228" t="s">
        <v>38</v>
      </c>
      <c r="O123" s="91"/>
      <c r="P123" s="229">
        <f>O123*H123</f>
        <v>0</v>
      </c>
      <c r="Q123" s="229">
        <v>0</v>
      </c>
      <c r="R123" s="229">
        <f>Q123*H123</f>
        <v>0</v>
      </c>
      <c r="S123" s="229">
        <v>0</v>
      </c>
      <c r="T123" s="230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1" t="s">
        <v>120</v>
      </c>
      <c r="AT123" s="231" t="s">
        <v>116</v>
      </c>
      <c r="AU123" s="231" t="s">
        <v>83</v>
      </c>
      <c r="AY123" s="17" t="s">
        <v>114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17" t="s">
        <v>81</v>
      </c>
      <c r="BK123" s="232">
        <f>ROUND(I123*H123,2)</f>
        <v>0</v>
      </c>
      <c r="BL123" s="17" t="s">
        <v>120</v>
      </c>
      <c r="BM123" s="231" t="s">
        <v>121</v>
      </c>
    </row>
    <row r="124" s="13" customFormat="1">
      <c r="A124" s="13"/>
      <c r="B124" s="233"/>
      <c r="C124" s="234"/>
      <c r="D124" s="235" t="s">
        <v>122</v>
      </c>
      <c r="E124" s="236" t="s">
        <v>1</v>
      </c>
      <c r="F124" s="237" t="s">
        <v>123</v>
      </c>
      <c r="G124" s="234"/>
      <c r="H124" s="238">
        <v>2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122</v>
      </c>
      <c r="AU124" s="244" t="s">
        <v>83</v>
      </c>
      <c r="AV124" s="13" t="s">
        <v>83</v>
      </c>
      <c r="AW124" s="13" t="s">
        <v>30</v>
      </c>
      <c r="AX124" s="13" t="s">
        <v>81</v>
      </c>
      <c r="AY124" s="244" t="s">
        <v>114</v>
      </c>
    </row>
    <row r="125" s="2" customFormat="1" ht="24.15" customHeight="1">
      <c r="A125" s="38"/>
      <c r="B125" s="39"/>
      <c r="C125" s="219" t="s">
        <v>83</v>
      </c>
      <c r="D125" s="219" t="s">
        <v>116</v>
      </c>
      <c r="E125" s="220" t="s">
        <v>124</v>
      </c>
      <c r="F125" s="221" t="s">
        <v>125</v>
      </c>
      <c r="G125" s="222" t="s">
        <v>119</v>
      </c>
      <c r="H125" s="223">
        <v>1</v>
      </c>
      <c r="I125" s="224"/>
      <c r="J125" s="225">
        <f>ROUND(I125*H125,2)</f>
        <v>0</v>
      </c>
      <c r="K125" s="226"/>
      <c r="L125" s="44"/>
      <c r="M125" s="227" t="s">
        <v>1</v>
      </c>
      <c r="N125" s="228" t="s">
        <v>38</v>
      </c>
      <c r="O125" s="91"/>
      <c r="P125" s="229">
        <f>O125*H125</f>
        <v>0</v>
      </c>
      <c r="Q125" s="229">
        <v>0</v>
      </c>
      <c r="R125" s="229">
        <f>Q125*H125</f>
        <v>0</v>
      </c>
      <c r="S125" s="229">
        <v>0</v>
      </c>
      <c r="T125" s="230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1" t="s">
        <v>120</v>
      </c>
      <c r="AT125" s="231" t="s">
        <v>116</v>
      </c>
      <c r="AU125" s="231" t="s">
        <v>83</v>
      </c>
      <c r="AY125" s="17" t="s">
        <v>114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17" t="s">
        <v>81</v>
      </c>
      <c r="BK125" s="232">
        <f>ROUND(I125*H125,2)</f>
        <v>0</v>
      </c>
      <c r="BL125" s="17" t="s">
        <v>120</v>
      </c>
      <c r="BM125" s="231" t="s">
        <v>126</v>
      </c>
    </row>
    <row r="126" s="13" customFormat="1">
      <c r="A126" s="13"/>
      <c r="B126" s="233"/>
      <c r="C126" s="234"/>
      <c r="D126" s="235" t="s">
        <v>122</v>
      </c>
      <c r="E126" s="236" t="s">
        <v>1</v>
      </c>
      <c r="F126" s="237" t="s">
        <v>127</v>
      </c>
      <c r="G126" s="234"/>
      <c r="H126" s="238">
        <v>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4" t="s">
        <v>122</v>
      </c>
      <c r="AU126" s="244" t="s">
        <v>83</v>
      </c>
      <c r="AV126" s="13" t="s">
        <v>83</v>
      </c>
      <c r="AW126" s="13" t="s">
        <v>30</v>
      </c>
      <c r="AX126" s="13" t="s">
        <v>81</v>
      </c>
      <c r="AY126" s="244" t="s">
        <v>114</v>
      </c>
    </row>
    <row r="127" s="2" customFormat="1" ht="33" customHeight="1">
      <c r="A127" s="38"/>
      <c r="B127" s="39"/>
      <c r="C127" s="219" t="s">
        <v>128</v>
      </c>
      <c r="D127" s="219" t="s">
        <v>116</v>
      </c>
      <c r="E127" s="220" t="s">
        <v>129</v>
      </c>
      <c r="F127" s="221" t="s">
        <v>130</v>
      </c>
      <c r="G127" s="222" t="s">
        <v>119</v>
      </c>
      <c r="H127" s="223">
        <v>3</v>
      </c>
      <c r="I127" s="224"/>
      <c r="J127" s="225">
        <f>ROUND(I127*H127,2)</f>
        <v>0</v>
      </c>
      <c r="K127" s="226"/>
      <c r="L127" s="44"/>
      <c r="M127" s="227" t="s">
        <v>1</v>
      </c>
      <c r="N127" s="228" t="s">
        <v>38</v>
      </c>
      <c r="O127" s="91"/>
      <c r="P127" s="229">
        <f>O127*H127</f>
        <v>0</v>
      </c>
      <c r="Q127" s="229">
        <v>0</v>
      </c>
      <c r="R127" s="229">
        <f>Q127*H127</f>
        <v>0</v>
      </c>
      <c r="S127" s="229">
        <v>0</v>
      </c>
      <c r="T127" s="230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1" t="s">
        <v>120</v>
      </c>
      <c r="AT127" s="231" t="s">
        <v>116</v>
      </c>
      <c r="AU127" s="231" t="s">
        <v>83</v>
      </c>
      <c r="AY127" s="17" t="s">
        <v>114</v>
      </c>
      <c r="BE127" s="232">
        <f>IF(N127="základní",J127,0)</f>
        <v>0</v>
      </c>
      <c r="BF127" s="232">
        <f>IF(N127="snížená",J127,0)</f>
        <v>0</v>
      </c>
      <c r="BG127" s="232">
        <f>IF(N127="zákl. přenesená",J127,0)</f>
        <v>0</v>
      </c>
      <c r="BH127" s="232">
        <f>IF(N127="sníž. přenesená",J127,0)</f>
        <v>0</v>
      </c>
      <c r="BI127" s="232">
        <f>IF(N127="nulová",J127,0)</f>
        <v>0</v>
      </c>
      <c r="BJ127" s="17" t="s">
        <v>81</v>
      </c>
      <c r="BK127" s="232">
        <f>ROUND(I127*H127,2)</f>
        <v>0</v>
      </c>
      <c r="BL127" s="17" t="s">
        <v>120</v>
      </c>
      <c r="BM127" s="231" t="s">
        <v>131</v>
      </c>
    </row>
    <row r="128" s="2" customFormat="1" ht="24.15" customHeight="1">
      <c r="A128" s="38"/>
      <c r="B128" s="39"/>
      <c r="C128" s="219" t="s">
        <v>120</v>
      </c>
      <c r="D128" s="219" t="s">
        <v>116</v>
      </c>
      <c r="E128" s="220" t="s">
        <v>132</v>
      </c>
      <c r="F128" s="221" t="s">
        <v>133</v>
      </c>
      <c r="G128" s="222" t="s">
        <v>134</v>
      </c>
      <c r="H128" s="223">
        <v>42</v>
      </c>
      <c r="I128" s="224"/>
      <c r="J128" s="225">
        <f>ROUND(I128*H128,2)</f>
        <v>0</v>
      </c>
      <c r="K128" s="226"/>
      <c r="L128" s="44"/>
      <c r="M128" s="227" t="s">
        <v>1</v>
      </c>
      <c r="N128" s="228" t="s">
        <v>38</v>
      </c>
      <c r="O128" s="91"/>
      <c r="P128" s="229">
        <f>O128*H128</f>
        <v>0</v>
      </c>
      <c r="Q128" s="229">
        <v>0</v>
      </c>
      <c r="R128" s="229">
        <f>Q128*H128</f>
        <v>0</v>
      </c>
      <c r="S128" s="229">
        <v>0.26000000000000001</v>
      </c>
      <c r="T128" s="230">
        <f>S128*H128</f>
        <v>10.92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1" t="s">
        <v>120</v>
      </c>
      <c r="AT128" s="231" t="s">
        <v>116</v>
      </c>
      <c r="AU128" s="231" t="s">
        <v>83</v>
      </c>
      <c r="AY128" s="17" t="s">
        <v>114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17" t="s">
        <v>81</v>
      </c>
      <c r="BK128" s="232">
        <f>ROUND(I128*H128,2)</f>
        <v>0</v>
      </c>
      <c r="BL128" s="17" t="s">
        <v>120</v>
      </c>
      <c r="BM128" s="231" t="s">
        <v>135</v>
      </c>
    </row>
    <row r="129" s="13" customFormat="1">
      <c r="A129" s="13"/>
      <c r="B129" s="233"/>
      <c r="C129" s="234"/>
      <c r="D129" s="235" t="s">
        <v>122</v>
      </c>
      <c r="E129" s="236" t="s">
        <v>1</v>
      </c>
      <c r="F129" s="237" t="s">
        <v>136</v>
      </c>
      <c r="G129" s="234"/>
      <c r="H129" s="238">
        <v>42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122</v>
      </c>
      <c r="AU129" s="244" t="s">
        <v>83</v>
      </c>
      <c r="AV129" s="13" t="s">
        <v>83</v>
      </c>
      <c r="AW129" s="13" t="s">
        <v>30</v>
      </c>
      <c r="AX129" s="13" t="s">
        <v>81</v>
      </c>
      <c r="AY129" s="244" t="s">
        <v>114</v>
      </c>
    </row>
    <row r="130" s="2" customFormat="1" ht="33" customHeight="1">
      <c r="A130" s="38"/>
      <c r="B130" s="39"/>
      <c r="C130" s="219" t="s">
        <v>137</v>
      </c>
      <c r="D130" s="219" t="s">
        <v>116</v>
      </c>
      <c r="E130" s="220" t="s">
        <v>138</v>
      </c>
      <c r="F130" s="221" t="s">
        <v>139</v>
      </c>
      <c r="G130" s="222" t="s">
        <v>134</v>
      </c>
      <c r="H130" s="223">
        <v>1608</v>
      </c>
      <c r="I130" s="224"/>
      <c r="J130" s="225">
        <f>ROUND(I130*H130,2)</f>
        <v>0</v>
      </c>
      <c r="K130" s="226"/>
      <c r="L130" s="44"/>
      <c r="M130" s="227" t="s">
        <v>1</v>
      </c>
      <c r="N130" s="228" t="s">
        <v>38</v>
      </c>
      <c r="O130" s="91"/>
      <c r="P130" s="229">
        <f>O130*H130</f>
        <v>0</v>
      </c>
      <c r="Q130" s="229">
        <v>0</v>
      </c>
      <c r="R130" s="229">
        <f>Q130*H130</f>
        <v>0</v>
      </c>
      <c r="S130" s="229">
        <v>0.255</v>
      </c>
      <c r="T130" s="230">
        <f>S130*H130</f>
        <v>410.04000000000002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1" t="s">
        <v>120</v>
      </c>
      <c r="AT130" s="231" t="s">
        <v>116</v>
      </c>
      <c r="AU130" s="231" t="s">
        <v>83</v>
      </c>
      <c r="AY130" s="17" t="s">
        <v>114</v>
      </c>
      <c r="BE130" s="232">
        <f>IF(N130="základní",J130,0)</f>
        <v>0</v>
      </c>
      <c r="BF130" s="232">
        <f>IF(N130="snížená",J130,0)</f>
        <v>0</v>
      </c>
      <c r="BG130" s="232">
        <f>IF(N130="zákl. přenesená",J130,0)</f>
        <v>0</v>
      </c>
      <c r="BH130" s="232">
        <f>IF(N130="sníž. přenesená",J130,0)</f>
        <v>0</v>
      </c>
      <c r="BI130" s="232">
        <f>IF(N130="nulová",J130,0)</f>
        <v>0</v>
      </c>
      <c r="BJ130" s="17" t="s">
        <v>81</v>
      </c>
      <c r="BK130" s="232">
        <f>ROUND(I130*H130,2)</f>
        <v>0</v>
      </c>
      <c r="BL130" s="17" t="s">
        <v>120</v>
      </c>
      <c r="BM130" s="231" t="s">
        <v>140</v>
      </c>
    </row>
    <row r="131" s="13" customFormat="1">
      <c r="A131" s="13"/>
      <c r="B131" s="233"/>
      <c r="C131" s="234"/>
      <c r="D131" s="235" t="s">
        <v>122</v>
      </c>
      <c r="E131" s="236" t="s">
        <v>1</v>
      </c>
      <c r="F131" s="237" t="s">
        <v>141</v>
      </c>
      <c r="G131" s="234"/>
      <c r="H131" s="238">
        <v>1608</v>
      </c>
      <c r="I131" s="239"/>
      <c r="J131" s="234"/>
      <c r="K131" s="234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122</v>
      </c>
      <c r="AU131" s="244" t="s">
        <v>83</v>
      </c>
      <c r="AV131" s="13" t="s">
        <v>83</v>
      </c>
      <c r="AW131" s="13" t="s">
        <v>30</v>
      </c>
      <c r="AX131" s="13" t="s">
        <v>81</v>
      </c>
      <c r="AY131" s="244" t="s">
        <v>114</v>
      </c>
    </row>
    <row r="132" s="2" customFormat="1" ht="33" customHeight="1">
      <c r="A132" s="38"/>
      <c r="B132" s="39"/>
      <c r="C132" s="219" t="s">
        <v>142</v>
      </c>
      <c r="D132" s="219" t="s">
        <v>116</v>
      </c>
      <c r="E132" s="220" t="s">
        <v>143</v>
      </c>
      <c r="F132" s="221" t="s">
        <v>144</v>
      </c>
      <c r="G132" s="222" t="s">
        <v>134</v>
      </c>
      <c r="H132" s="223">
        <v>504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</v>
      </c>
      <c r="R132" s="229">
        <f>Q132*H132</f>
        <v>0</v>
      </c>
      <c r="S132" s="229">
        <v>0.26000000000000001</v>
      </c>
      <c r="T132" s="230">
        <f>S132*H132</f>
        <v>131.03999999999999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120</v>
      </c>
      <c r="AT132" s="231" t="s">
        <v>116</v>
      </c>
      <c r="AU132" s="231" t="s">
        <v>83</v>
      </c>
      <c r="AY132" s="17" t="s">
        <v>114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120</v>
      </c>
      <c r="BM132" s="231" t="s">
        <v>145</v>
      </c>
    </row>
    <row r="133" s="13" customFormat="1">
      <c r="A133" s="13"/>
      <c r="B133" s="233"/>
      <c r="C133" s="234"/>
      <c r="D133" s="235" t="s">
        <v>122</v>
      </c>
      <c r="E133" s="236" t="s">
        <v>1</v>
      </c>
      <c r="F133" s="237" t="s">
        <v>146</v>
      </c>
      <c r="G133" s="234"/>
      <c r="H133" s="238">
        <v>504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122</v>
      </c>
      <c r="AU133" s="244" t="s">
        <v>83</v>
      </c>
      <c r="AV133" s="13" t="s">
        <v>83</v>
      </c>
      <c r="AW133" s="13" t="s">
        <v>30</v>
      </c>
      <c r="AX133" s="13" t="s">
        <v>81</v>
      </c>
      <c r="AY133" s="244" t="s">
        <v>114</v>
      </c>
    </row>
    <row r="134" s="2" customFormat="1" ht="33" customHeight="1">
      <c r="A134" s="38"/>
      <c r="B134" s="39"/>
      <c r="C134" s="219" t="s">
        <v>147</v>
      </c>
      <c r="D134" s="219" t="s">
        <v>116</v>
      </c>
      <c r="E134" s="220" t="s">
        <v>148</v>
      </c>
      <c r="F134" s="221" t="s">
        <v>149</v>
      </c>
      <c r="G134" s="222" t="s">
        <v>134</v>
      </c>
      <c r="H134" s="223">
        <v>169.75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0.32500000000000001</v>
      </c>
      <c r="T134" s="230">
        <f>S134*H134</f>
        <v>55.168750000000003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120</v>
      </c>
      <c r="AT134" s="231" t="s">
        <v>116</v>
      </c>
      <c r="AU134" s="231" t="s">
        <v>83</v>
      </c>
      <c r="AY134" s="17" t="s">
        <v>114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120</v>
      </c>
      <c r="BM134" s="231" t="s">
        <v>150</v>
      </c>
    </row>
    <row r="135" s="14" customFormat="1">
      <c r="A135" s="14"/>
      <c r="B135" s="245"/>
      <c r="C135" s="246"/>
      <c r="D135" s="235" t="s">
        <v>122</v>
      </c>
      <c r="E135" s="247" t="s">
        <v>1</v>
      </c>
      <c r="F135" s="248" t="s">
        <v>151</v>
      </c>
      <c r="G135" s="246"/>
      <c r="H135" s="247" t="s">
        <v>1</v>
      </c>
      <c r="I135" s="249"/>
      <c r="J135" s="246"/>
      <c r="K135" s="246"/>
      <c r="L135" s="250"/>
      <c r="M135" s="251"/>
      <c r="N135" s="252"/>
      <c r="O135" s="252"/>
      <c r="P135" s="252"/>
      <c r="Q135" s="252"/>
      <c r="R135" s="252"/>
      <c r="S135" s="252"/>
      <c r="T135" s="253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4" t="s">
        <v>122</v>
      </c>
      <c r="AU135" s="254" t="s">
        <v>83</v>
      </c>
      <c r="AV135" s="14" t="s">
        <v>81</v>
      </c>
      <c r="AW135" s="14" t="s">
        <v>30</v>
      </c>
      <c r="AX135" s="14" t="s">
        <v>73</v>
      </c>
      <c r="AY135" s="254" t="s">
        <v>114</v>
      </c>
    </row>
    <row r="136" s="13" customFormat="1">
      <c r="A136" s="13"/>
      <c r="B136" s="233"/>
      <c r="C136" s="234"/>
      <c r="D136" s="235" t="s">
        <v>122</v>
      </c>
      <c r="E136" s="236" t="s">
        <v>1</v>
      </c>
      <c r="F136" s="237" t="s">
        <v>152</v>
      </c>
      <c r="G136" s="234"/>
      <c r="H136" s="238">
        <v>106.75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122</v>
      </c>
      <c r="AU136" s="244" t="s">
        <v>83</v>
      </c>
      <c r="AV136" s="13" t="s">
        <v>83</v>
      </c>
      <c r="AW136" s="13" t="s">
        <v>30</v>
      </c>
      <c r="AX136" s="13" t="s">
        <v>73</v>
      </c>
      <c r="AY136" s="244" t="s">
        <v>114</v>
      </c>
    </row>
    <row r="137" s="13" customFormat="1">
      <c r="A137" s="13"/>
      <c r="B137" s="233"/>
      <c r="C137" s="234"/>
      <c r="D137" s="235" t="s">
        <v>122</v>
      </c>
      <c r="E137" s="236" t="s">
        <v>1</v>
      </c>
      <c r="F137" s="237" t="s">
        <v>153</v>
      </c>
      <c r="G137" s="234"/>
      <c r="H137" s="238">
        <v>4.2000000000000002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122</v>
      </c>
      <c r="AU137" s="244" t="s">
        <v>83</v>
      </c>
      <c r="AV137" s="13" t="s">
        <v>83</v>
      </c>
      <c r="AW137" s="13" t="s">
        <v>30</v>
      </c>
      <c r="AX137" s="13" t="s">
        <v>73</v>
      </c>
      <c r="AY137" s="244" t="s">
        <v>114</v>
      </c>
    </row>
    <row r="138" s="13" customFormat="1">
      <c r="A138" s="13"/>
      <c r="B138" s="233"/>
      <c r="C138" s="234"/>
      <c r="D138" s="235" t="s">
        <v>122</v>
      </c>
      <c r="E138" s="236" t="s">
        <v>1</v>
      </c>
      <c r="F138" s="237" t="s">
        <v>154</v>
      </c>
      <c r="G138" s="234"/>
      <c r="H138" s="238">
        <v>58.799999999999997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122</v>
      </c>
      <c r="AU138" s="244" t="s">
        <v>83</v>
      </c>
      <c r="AV138" s="13" t="s">
        <v>83</v>
      </c>
      <c r="AW138" s="13" t="s">
        <v>30</v>
      </c>
      <c r="AX138" s="13" t="s">
        <v>73</v>
      </c>
      <c r="AY138" s="244" t="s">
        <v>114</v>
      </c>
    </row>
    <row r="139" s="15" customFormat="1">
      <c r="A139" s="15"/>
      <c r="B139" s="255"/>
      <c r="C139" s="256"/>
      <c r="D139" s="235" t="s">
        <v>122</v>
      </c>
      <c r="E139" s="257" t="s">
        <v>1</v>
      </c>
      <c r="F139" s="258" t="s">
        <v>155</v>
      </c>
      <c r="G139" s="256"/>
      <c r="H139" s="259">
        <v>169.75</v>
      </c>
      <c r="I139" s="260"/>
      <c r="J139" s="256"/>
      <c r="K139" s="256"/>
      <c r="L139" s="261"/>
      <c r="M139" s="262"/>
      <c r="N139" s="263"/>
      <c r="O139" s="263"/>
      <c r="P139" s="263"/>
      <c r="Q139" s="263"/>
      <c r="R139" s="263"/>
      <c r="S139" s="263"/>
      <c r="T139" s="264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5" t="s">
        <v>122</v>
      </c>
      <c r="AU139" s="265" t="s">
        <v>83</v>
      </c>
      <c r="AV139" s="15" t="s">
        <v>120</v>
      </c>
      <c r="AW139" s="15" t="s">
        <v>30</v>
      </c>
      <c r="AX139" s="15" t="s">
        <v>81</v>
      </c>
      <c r="AY139" s="265" t="s">
        <v>114</v>
      </c>
    </row>
    <row r="140" s="2" customFormat="1" ht="24.15" customHeight="1">
      <c r="A140" s="38"/>
      <c r="B140" s="39"/>
      <c r="C140" s="219" t="s">
        <v>156</v>
      </c>
      <c r="D140" s="219" t="s">
        <v>116</v>
      </c>
      <c r="E140" s="220" t="s">
        <v>157</v>
      </c>
      <c r="F140" s="221" t="s">
        <v>158</v>
      </c>
      <c r="G140" s="222" t="s">
        <v>134</v>
      </c>
      <c r="H140" s="223">
        <v>687</v>
      </c>
      <c r="I140" s="224"/>
      <c r="J140" s="225">
        <f>ROUND(I140*H140,2)</f>
        <v>0</v>
      </c>
      <c r="K140" s="226"/>
      <c r="L140" s="44"/>
      <c r="M140" s="227" t="s">
        <v>1</v>
      </c>
      <c r="N140" s="228" t="s">
        <v>38</v>
      </c>
      <c r="O140" s="91"/>
      <c r="P140" s="229">
        <f>O140*H140</f>
        <v>0</v>
      </c>
      <c r="Q140" s="229">
        <v>0</v>
      </c>
      <c r="R140" s="229">
        <f>Q140*H140</f>
        <v>0</v>
      </c>
      <c r="S140" s="229">
        <v>0.316</v>
      </c>
      <c r="T140" s="230">
        <f>S140*H140</f>
        <v>217.09200000000001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1" t="s">
        <v>120</v>
      </c>
      <c r="AT140" s="231" t="s">
        <v>116</v>
      </c>
      <c r="AU140" s="231" t="s">
        <v>83</v>
      </c>
      <c r="AY140" s="17" t="s">
        <v>114</v>
      </c>
      <c r="BE140" s="232">
        <f>IF(N140="základní",J140,0)</f>
        <v>0</v>
      </c>
      <c r="BF140" s="232">
        <f>IF(N140="snížená",J140,0)</f>
        <v>0</v>
      </c>
      <c r="BG140" s="232">
        <f>IF(N140="zákl. přenesená",J140,0)</f>
        <v>0</v>
      </c>
      <c r="BH140" s="232">
        <f>IF(N140="sníž. přenesená",J140,0)</f>
        <v>0</v>
      </c>
      <c r="BI140" s="232">
        <f>IF(N140="nulová",J140,0)</f>
        <v>0</v>
      </c>
      <c r="BJ140" s="17" t="s">
        <v>81</v>
      </c>
      <c r="BK140" s="232">
        <f>ROUND(I140*H140,2)</f>
        <v>0</v>
      </c>
      <c r="BL140" s="17" t="s">
        <v>120</v>
      </c>
      <c r="BM140" s="231" t="s">
        <v>159</v>
      </c>
    </row>
    <row r="141" s="13" customFormat="1">
      <c r="A141" s="13"/>
      <c r="B141" s="233"/>
      <c r="C141" s="234"/>
      <c r="D141" s="235" t="s">
        <v>122</v>
      </c>
      <c r="E141" s="236" t="s">
        <v>1</v>
      </c>
      <c r="F141" s="237" t="s">
        <v>160</v>
      </c>
      <c r="G141" s="234"/>
      <c r="H141" s="238">
        <v>687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122</v>
      </c>
      <c r="AU141" s="244" t="s">
        <v>83</v>
      </c>
      <c r="AV141" s="13" t="s">
        <v>83</v>
      </c>
      <c r="AW141" s="13" t="s">
        <v>30</v>
      </c>
      <c r="AX141" s="13" t="s">
        <v>81</v>
      </c>
      <c r="AY141" s="244" t="s">
        <v>114</v>
      </c>
    </row>
    <row r="142" s="2" customFormat="1" ht="16.5" customHeight="1">
      <c r="A142" s="38"/>
      <c r="B142" s="39"/>
      <c r="C142" s="219" t="s">
        <v>161</v>
      </c>
      <c r="D142" s="219" t="s">
        <v>116</v>
      </c>
      <c r="E142" s="220" t="s">
        <v>162</v>
      </c>
      <c r="F142" s="221" t="s">
        <v>163</v>
      </c>
      <c r="G142" s="222" t="s">
        <v>164</v>
      </c>
      <c r="H142" s="223">
        <v>616</v>
      </c>
      <c r="I142" s="224"/>
      <c r="J142" s="225">
        <f>ROUND(I142*H142,2)</f>
        <v>0</v>
      </c>
      <c r="K142" s="226"/>
      <c r="L142" s="44"/>
      <c r="M142" s="227" t="s">
        <v>1</v>
      </c>
      <c r="N142" s="228" t="s">
        <v>38</v>
      </c>
      <c r="O142" s="91"/>
      <c r="P142" s="229">
        <f>O142*H142</f>
        <v>0</v>
      </c>
      <c r="Q142" s="229">
        <v>0</v>
      </c>
      <c r="R142" s="229">
        <f>Q142*H142</f>
        <v>0</v>
      </c>
      <c r="S142" s="229">
        <v>0.20499999999999999</v>
      </c>
      <c r="T142" s="230">
        <f>S142*H142</f>
        <v>126.27999999999999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1" t="s">
        <v>120</v>
      </c>
      <c r="AT142" s="231" t="s">
        <v>116</v>
      </c>
      <c r="AU142" s="231" t="s">
        <v>83</v>
      </c>
      <c r="AY142" s="17" t="s">
        <v>114</v>
      </c>
      <c r="BE142" s="232">
        <f>IF(N142="základní",J142,0)</f>
        <v>0</v>
      </c>
      <c r="BF142" s="232">
        <f>IF(N142="snížená",J142,0)</f>
        <v>0</v>
      </c>
      <c r="BG142" s="232">
        <f>IF(N142="zákl. přenesená",J142,0)</f>
        <v>0</v>
      </c>
      <c r="BH142" s="232">
        <f>IF(N142="sníž. přenesená",J142,0)</f>
        <v>0</v>
      </c>
      <c r="BI142" s="232">
        <f>IF(N142="nulová",J142,0)</f>
        <v>0</v>
      </c>
      <c r="BJ142" s="17" t="s">
        <v>81</v>
      </c>
      <c r="BK142" s="232">
        <f>ROUND(I142*H142,2)</f>
        <v>0</v>
      </c>
      <c r="BL142" s="17" t="s">
        <v>120</v>
      </c>
      <c r="BM142" s="231" t="s">
        <v>165</v>
      </c>
    </row>
    <row r="143" s="13" customFormat="1">
      <c r="A143" s="13"/>
      <c r="B143" s="233"/>
      <c r="C143" s="234"/>
      <c r="D143" s="235" t="s">
        <v>122</v>
      </c>
      <c r="E143" s="236" t="s">
        <v>1</v>
      </c>
      <c r="F143" s="237" t="s">
        <v>166</v>
      </c>
      <c r="G143" s="234"/>
      <c r="H143" s="238">
        <v>427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122</v>
      </c>
      <c r="AU143" s="244" t="s">
        <v>83</v>
      </c>
      <c r="AV143" s="13" t="s">
        <v>83</v>
      </c>
      <c r="AW143" s="13" t="s">
        <v>30</v>
      </c>
      <c r="AX143" s="13" t="s">
        <v>73</v>
      </c>
      <c r="AY143" s="244" t="s">
        <v>114</v>
      </c>
    </row>
    <row r="144" s="13" customFormat="1">
      <c r="A144" s="13"/>
      <c r="B144" s="233"/>
      <c r="C144" s="234"/>
      <c r="D144" s="235" t="s">
        <v>122</v>
      </c>
      <c r="E144" s="236" t="s">
        <v>1</v>
      </c>
      <c r="F144" s="237" t="s">
        <v>167</v>
      </c>
      <c r="G144" s="234"/>
      <c r="H144" s="238">
        <v>21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122</v>
      </c>
      <c r="AU144" s="244" t="s">
        <v>83</v>
      </c>
      <c r="AV144" s="13" t="s">
        <v>83</v>
      </c>
      <c r="AW144" s="13" t="s">
        <v>30</v>
      </c>
      <c r="AX144" s="13" t="s">
        <v>73</v>
      </c>
      <c r="AY144" s="244" t="s">
        <v>114</v>
      </c>
    </row>
    <row r="145" s="13" customFormat="1">
      <c r="A145" s="13"/>
      <c r="B145" s="233"/>
      <c r="C145" s="234"/>
      <c r="D145" s="235" t="s">
        <v>122</v>
      </c>
      <c r="E145" s="236" t="s">
        <v>1</v>
      </c>
      <c r="F145" s="237" t="s">
        <v>168</v>
      </c>
      <c r="G145" s="234"/>
      <c r="H145" s="238">
        <v>168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122</v>
      </c>
      <c r="AU145" s="244" t="s">
        <v>83</v>
      </c>
      <c r="AV145" s="13" t="s">
        <v>83</v>
      </c>
      <c r="AW145" s="13" t="s">
        <v>30</v>
      </c>
      <c r="AX145" s="13" t="s">
        <v>73</v>
      </c>
      <c r="AY145" s="244" t="s">
        <v>114</v>
      </c>
    </row>
    <row r="146" s="15" customFormat="1">
      <c r="A146" s="15"/>
      <c r="B146" s="255"/>
      <c r="C146" s="256"/>
      <c r="D146" s="235" t="s">
        <v>122</v>
      </c>
      <c r="E146" s="257" t="s">
        <v>1</v>
      </c>
      <c r="F146" s="258" t="s">
        <v>155</v>
      </c>
      <c r="G146" s="256"/>
      <c r="H146" s="259">
        <v>616</v>
      </c>
      <c r="I146" s="260"/>
      <c r="J146" s="256"/>
      <c r="K146" s="256"/>
      <c r="L146" s="261"/>
      <c r="M146" s="262"/>
      <c r="N146" s="263"/>
      <c r="O146" s="263"/>
      <c r="P146" s="263"/>
      <c r="Q146" s="263"/>
      <c r="R146" s="263"/>
      <c r="S146" s="263"/>
      <c r="T146" s="264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5" t="s">
        <v>122</v>
      </c>
      <c r="AU146" s="265" t="s">
        <v>83</v>
      </c>
      <c r="AV146" s="15" t="s">
        <v>120</v>
      </c>
      <c r="AW146" s="15" t="s">
        <v>30</v>
      </c>
      <c r="AX146" s="15" t="s">
        <v>81</v>
      </c>
      <c r="AY146" s="265" t="s">
        <v>114</v>
      </c>
    </row>
    <row r="147" s="2" customFormat="1" ht="33" customHeight="1">
      <c r="A147" s="38"/>
      <c r="B147" s="39"/>
      <c r="C147" s="219" t="s">
        <v>169</v>
      </c>
      <c r="D147" s="219" t="s">
        <v>116</v>
      </c>
      <c r="E147" s="220" t="s">
        <v>170</v>
      </c>
      <c r="F147" s="221" t="s">
        <v>171</v>
      </c>
      <c r="G147" s="222" t="s">
        <v>172</v>
      </c>
      <c r="H147" s="223">
        <v>86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120</v>
      </c>
      <c r="AT147" s="231" t="s">
        <v>116</v>
      </c>
      <c r="AU147" s="231" t="s">
        <v>83</v>
      </c>
      <c r="AY147" s="17" t="s">
        <v>114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120</v>
      </c>
      <c r="BM147" s="231" t="s">
        <v>173</v>
      </c>
    </row>
    <row r="148" s="13" customFormat="1">
      <c r="A148" s="13"/>
      <c r="B148" s="233"/>
      <c r="C148" s="234"/>
      <c r="D148" s="235" t="s">
        <v>122</v>
      </c>
      <c r="E148" s="236" t="s">
        <v>1</v>
      </c>
      <c r="F148" s="237" t="s">
        <v>174</v>
      </c>
      <c r="G148" s="234"/>
      <c r="H148" s="238">
        <v>86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122</v>
      </c>
      <c r="AU148" s="244" t="s">
        <v>83</v>
      </c>
      <c r="AV148" s="13" t="s">
        <v>83</v>
      </c>
      <c r="AW148" s="13" t="s">
        <v>30</v>
      </c>
      <c r="AX148" s="13" t="s">
        <v>81</v>
      </c>
      <c r="AY148" s="244" t="s">
        <v>114</v>
      </c>
    </row>
    <row r="149" s="2" customFormat="1" ht="33" customHeight="1">
      <c r="A149" s="38"/>
      <c r="B149" s="39"/>
      <c r="C149" s="219" t="s">
        <v>175</v>
      </c>
      <c r="D149" s="219" t="s">
        <v>116</v>
      </c>
      <c r="E149" s="220" t="s">
        <v>176</v>
      </c>
      <c r="F149" s="221" t="s">
        <v>177</v>
      </c>
      <c r="G149" s="222" t="s">
        <v>172</v>
      </c>
      <c r="H149" s="223">
        <v>135.44999999999999</v>
      </c>
      <c r="I149" s="224"/>
      <c r="J149" s="225">
        <f>ROUND(I149*H149,2)</f>
        <v>0</v>
      </c>
      <c r="K149" s="226"/>
      <c r="L149" s="44"/>
      <c r="M149" s="227" t="s">
        <v>1</v>
      </c>
      <c r="N149" s="228" t="s">
        <v>38</v>
      </c>
      <c r="O149" s="91"/>
      <c r="P149" s="229">
        <f>O149*H149</f>
        <v>0</v>
      </c>
      <c r="Q149" s="229">
        <v>0</v>
      </c>
      <c r="R149" s="229">
        <f>Q149*H149</f>
        <v>0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120</v>
      </c>
      <c r="AT149" s="231" t="s">
        <v>116</v>
      </c>
      <c r="AU149" s="231" t="s">
        <v>83</v>
      </c>
      <c r="AY149" s="17" t="s">
        <v>114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81</v>
      </c>
      <c r="BK149" s="232">
        <f>ROUND(I149*H149,2)</f>
        <v>0</v>
      </c>
      <c r="BL149" s="17" t="s">
        <v>120</v>
      </c>
      <c r="BM149" s="231" t="s">
        <v>178</v>
      </c>
    </row>
    <row r="150" s="13" customFormat="1">
      <c r="A150" s="13"/>
      <c r="B150" s="233"/>
      <c r="C150" s="234"/>
      <c r="D150" s="235" t="s">
        <v>122</v>
      </c>
      <c r="E150" s="236" t="s">
        <v>1</v>
      </c>
      <c r="F150" s="237" t="s">
        <v>179</v>
      </c>
      <c r="G150" s="234"/>
      <c r="H150" s="238">
        <v>135.44999999999999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122</v>
      </c>
      <c r="AU150" s="244" t="s">
        <v>83</v>
      </c>
      <c r="AV150" s="13" t="s">
        <v>83</v>
      </c>
      <c r="AW150" s="13" t="s">
        <v>30</v>
      </c>
      <c r="AX150" s="13" t="s">
        <v>81</v>
      </c>
      <c r="AY150" s="244" t="s">
        <v>114</v>
      </c>
    </row>
    <row r="151" s="2" customFormat="1" ht="33" customHeight="1">
      <c r="A151" s="38"/>
      <c r="B151" s="39"/>
      <c r="C151" s="219" t="s">
        <v>8</v>
      </c>
      <c r="D151" s="219" t="s">
        <v>116</v>
      </c>
      <c r="E151" s="220" t="s">
        <v>180</v>
      </c>
      <c r="F151" s="221" t="s">
        <v>181</v>
      </c>
      <c r="G151" s="222" t="s">
        <v>172</v>
      </c>
      <c r="H151" s="223">
        <v>878.39999999999998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120</v>
      </c>
      <c r="AT151" s="231" t="s">
        <v>116</v>
      </c>
      <c r="AU151" s="231" t="s">
        <v>83</v>
      </c>
      <c r="AY151" s="17" t="s">
        <v>114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120</v>
      </c>
      <c r="BM151" s="231" t="s">
        <v>182</v>
      </c>
    </row>
    <row r="152" s="13" customFormat="1">
      <c r="A152" s="13"/>
      <c r="B152" s="233"/>
      <c r="C152" s="234"/>
      <c r="D152" s="235" t="s">
        <v>122</v>
      </c>
      <c r="E152" s="236" t="s">
        <v>1</v>
      </c>
      <c r="F152" s="237" t="s">
        <v>183</v>
      </c>
      <c r="G152" s="234"/>
      <c r="H152" s="238">
        <v>878.39999999999998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122</v>
      </c>
      <c r="AU152" s="244" t="s">
        <v>83</v>
      </c>
      <c r="AV152" s="13" t="s">
        <v>83</v>
      </c>
      <c r="AW152" s="13" t="s">
        <v>30</v>
      </c>
      <c r="AX152" s="13" t="s">
        <v>81</v>
      </c>
      <c r="AY152" s="244" t="s">
        <v>114</v>
      </c>
    </row>
    <row r="153" s="2" customFormat="1" ht="24.15" customHeight="1">
      <c r="A153" s="38"/>
      <c r="B153" s="39"/>
      <c r="C153" s="219" t="s">
        <v>184</v>
      </c>
      <c r="D153" s="219" t="s">
        <v>116</v>
      </c>
      <c r="E153" s="220" t="s">
        <v>185</v>
      </c>
      <c r="F153" s="221" t="s">
        <v>186</v>
      </c>
      <c r="G153" s="222" t="s">
        <v>172</v>
      </c>
      <c r="H153" s="223">
        <v>3.4500000000000002</v>
      </c>
      <c r="I153" s="224"/>
      <c r="J153" s="225">
        <f>ROUND(I153*H153,2)</f>
        <v>0</v>
      </c>
      <c r="K153" s="226"/>
      <c r="L153" s="44"/>
      <c r="M153" s="227" t="s">
        <v>1</v>
      </c>
      <c r="N153" s="228" t="s">
        <v>38</v>
      </c>
      <c r="O153" s="91"/>
      <c r="P153" s="229">
        <f>O153*H153</f>
        <v>0</v>
      </c>
      <c r="Q153" s="229">
        <v>0</v>
      </c>
      <c r="R153" s="229">
        <f>Q153*H153</f>
        <v>0</v>
      </c>
      <c r="S153" s="229">
        <v>2.2999999999999998</v>
      </c>
      <c r="T153" s="230">
        <f>S153*H153</f>
        <v>7.9349999999999996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1" t="s">
        <v>120</v>
      </c>
      <c r="AT153" s="231" t="s">
        <v>116</v>
      </c>
      <c r="AU153" s="231" t="s">
        <v>83</v>
      </c>
      <c r="AY153" s="17" t="s">
        <v>114</v>
      </c>
      <c r="BE153" s="232">
        <f>IF(N153="základní",J153,0)</f>
        <v>0</v>
      </c>
      <c r="BF153" s="232">
        <f>IF(N153="snížená",J153,0)</f>
        <v>0</v>
      </c>
      <c r="BG153" s="232">
        <f>IF(N153="zákl. přenesená",J153,0)</f>
        <v>0</v>
      </c>
      <c r="BH153" s="232">
        <f>IF(N153="sníž. přenesená",J153,0)</f>
        <v>0</v>
      </c>
      <c r="BI153" s="232">
        <f>IF(N153="nulová",J153,0)</f>
        <v>0</v>
      </c>
      <c r="BJ153" s="17" t="s">
        <v>81</v>
      </c>
      <c r="BK153" s="232">
        <f>ROUND(I153*H153,2)</f>
        <v>0</v>
      </c>
      <c r="BL153" s="17" t="s">
        <v>120</v>
      </c>
      <c r="BM153" s="231" t="s">
        <v>187</v>
      </c>
    </row>
    <row r="154" s="13" customFormat="1">
      <c r="A154" s="13"/>
      <c r="B154" s="233"/>
      <c r="C154" s="234"/>
      <c r="D154" s="235" t="s">
        <v>122</v>
      </c>
      <c r="E154" s="236" t="s">
        <v>1</v>
      </c>
      <c r="F154" s="237" t="s">
        <v>188</v>
      </c>
      <c r="G154" s="234"/>
      <c r="H154" s="238">
        <v>1.6000000000000001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122</v>
      </c>
      <c r="AU154" s="244" t="s">
        <v>83</v>
      </c>
      <c r="AV154" s="13" t="s">
        <v>83</v>
      </c>
      <c r="AW154" s="13" t="s">
        <v>30</v>
      </c>
      <c r="AX154" s="13" t="s">
        <v>73</v>
      </c>
      <c r="AY154" s="244" t="s">
        <v>114</v>
      </c>
    </row>
    <row r="155" s="13" customFormat="1">
      <c r="A155" s="13"/>
      <c r="B155" s="233"/>
      <c r="C155" s="234"/>
      <c r="D155" s="235" t="s">
        <v>122</v>
      </c>
      <c r="E155" s="236" t="s">
        <v>1</v>
      </c>
      <c r="F155" s="237" t="s">
        <v>189</v>
      </c>
      <c r="G155" s="234"/>
      <c r="H155" s="238">
        <v>0.34999999999999998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122</v>
      </c>
      <c r="AU155" s="244" t="s">
        <v>83</v>
      </c>
      <c r="AV155" s="13" t="s">
        <v>83</v>
      </c>
      <c r="AW155" s="13" t="s">
        <v>30</v>
      </c>
      <c r="AX155" s="13" t="s">
        <v>73</v>
      </c>
      <c r="AY155" s="244" t="s">
        <v>114</v>
      </c>
    </row>
    <row r="156" s="13" customFormat="1">
      <c r="A156" s="13"/>
      <c r="B156" s="233"/>
      <c r="C156" s="234"/>
      <c r="D156" s="235" t="s">
        <v>122</v>
      </c>
      <c r="E156" s="236" t="s">
        <v>1</v>
      </c>
      <c r="F156" s="237" t="s">
        <v>190</v>
      </c>
      <c r="G156" s="234"/>
      <c r="H156" s="238">
        <v>1.5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122</v>
      </c>
      <c r="AU156" s="244" t="s">
        <v>83</v>
      </c>
      <c r="AV156" s="13" t="s">
        <v>83</v>
      </c>
      <c r="AW156" s="13" t="s">
        <v>30</v>
      </c>
      <c r="AX156" s="13" t="s">
        <v>73</v>
      </c>
      <c r="AY156" s="244" t="s">
        <v>114</v>
      </c>
    </row>
    <row r="157" s="15" customFormat="1">
      <c r="A157" s="15"/>
      <c r="B157" s="255"/>
      <c r="C157" s="256"/>
      <c r="D157" s="235" t="s">
        <v>122</v>
      </c>
      <c r="E157" s="257" t="s">
        <v>1</v>
      </c>
      <c r="F157" s="258" t="s">
        <v>155</v>
      </c>
      <c r="G157" s="256"/>
      <c r="H157" s="259">
        <v>3.4500000000000002</v>
      </c>
      <c r="I157" s="260"/>
      <c r="J157" s="256"/>
      <c r="K157" s="256"/>
      <c r="L157" s="261"/>
      <c r="M157" s="262"/>
      <c r="N157" s="263"/>
      <c r="O157" s="263"/>
      <c r="P157" s="263"/>
      <c r="Q157" s="263"/>
      <c r="R157" s="263"/>
      <c r="S157" s="263"/>
      <c r="T157" s="26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65" t="s">
        <v>122</v>
      </c>
      <c r="AU157" s="265" t="s">
        <v>83</v>
      </c>
      <c r="AV157" s="15" t="s">
        <v>120</v>
      </c>
      <c r="AW157" s="15" t="s">
        <v>30</v>
      </c>
      <c r="AX157" s="15" t="s">
        <v>81</v>
      </c>
      <c r="AY157" s="265" t="s">
        <v>114</v>
      </c>
    </row>
    <row r="158" s="2" customFormat="1" ht="37.8" customHeight="1">
      <c r="A158" s="38"/>
      <c r="B158" s="39"/>
      <c r="C158" s="219" t="s">
        <v>191</v>
      </c>
      <c r="D158" s="219" t="s">
        <v>116</v>
      </c>
      <c r="E158" s="220" t="s">
        <v>192</v>
      </c>
      <c r="F158" s="221" t="s">
        <v>193</v>
      </c>
      <c r="G158" s="222" t="s">
        <v>172</v>
      </c>
      <c r="H158" s="223">
        <v>442.89999999999998</v>
      </c>
      <c r="I158" s="224"/>
      <c r="J158" s="225">
        <f>ROUND(I158*H158,2)</f>
        <v>0</v>
      </c>
      <c r="K158" s="226"/>
      <c r="L158" s="44"/>
      <c r="M158" s="227" t="s">
        <v>1</v>
      </c>
      <c r="N158" s="228" t="s">
        <v>38</v>
      </c>
      <c r="O158" s="91"/>
      <c r="P158" s="229">
        <f>O158*H158</f>
        <v>0</v>
      </c>
      <c r="Q158" s="229">
        <v>0</v>
      </c>
      <c r="R158" s="229">
        <f>Q158*H158</f>
        <v>0</v>
      </c>
      <c r="S158" s="229">
        <v>0</v>
      </c>
      <c r="T158" s="230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31" t="s">
        <v>120</v>
      </c>
      <c r="AT158" s="231" t="s">
        <v>116</v>
      </c>
      <c r="AU158" s="231" t="s">
        <v>83</v>
      </c>
      <c r="AY158" s="17" t="s">
        <v>114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17" t="s">
        <v>81</v>
      </c>
      <c r="BK158" s="232">
        <f>ROUND(I158*H158,2)</f>
        <v>0</v>
      </c>
      <c r="BL158" s="17" t="s">
        <v>120</v>
      </c>
      <c r="BM158" s="231" t="s">
        <v>194</v>
      </c>
    </row>
    <row r="159" s="13" customFormat="1">
      <c r="A159" s="13"/>
      <c r="B159" s="233"/>
      <c r="C159" s="234"/>
      <c r="D159" s="235" t="s">
        <v>122</v>
      </c>
      <c r="E159" s="236" t="s">
        <v>1</v>
      </c>
      <c r="F159" s="237" t="s">
        <v>195</v>
      </c>
      <c r="G159" s="234"/>
      <c r="H159" s="238">
        <v>442.89999999999998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122</v>
      </c>
      <c r="AU159" s="244" t="s">
        <v>83</v>
      </c>
      <c r="AV159" s="13" t="s">
        <v>83</v>
      </c>
      <c r="AW159" s="13" t="s">
        <v>30</v>
      </c>
      <c r="AX159" s="13" t="s">
        <v>81</v>
      </c>
      <c r="AY159" s="244" t="s">
        <v>114</v>
      </c>
    </row>
    <row r="160" s="2" customFormat="1" ht="37.8" customHeight="1">
      <c r="A160" s="38"/>
      <c r="B160" s="39"/>
      <c r="C160" s="219" t="s">
        <v>196</v>
      </c>
      <c r="D160" s="219" t="s">
        <v>116</v>
      </c>
      <c r="E160" s="220" t="s">
        <v>197</v>
      </c>
      <c r="F160" s="221" t="s">
        <v>198</v>
      </c>
      <c r="G160" s="222" t="s">
        <v>172</v>
      </c>
      <c r="H160" s="223">
        <v>878.39999999999998</v>
      </c>
      <c r="I160" s="224"/>
      <c r="J160" s="225">
        <f>ROUND(I160*H160,2)</f>
        <v>0</v>
      </c>
      <c r="K160" s="226"/>
      <c r="L160" s="44"/>
      <c r="M160" s="227" t="s">
        <v>1</v>
      </c>
      <c r="N160" s="228" t="s">
        <v>38</v>
      </c>
      <c r="O160" s="91"/>
      <c r="P160" s="229">
        <f>O160*H160</f>
        <v>0</v>
      </c>
      <c r="Q160" s="229">
        <v>0</v>
      </c>
      <c r="R160" s="229">
        <f>Q160*H160</f>
        <v>0</v>
      </c>
      <c r="S160" s="229">
        <v>0</v>
      </c>
      <c r="T160" s="230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31" t="s">
        <v>120</v>
      </c>
      <c r="AT160" s="231" t="s">
        <v>116</v>
      </c>
      <c r="AU160" s="231" t="s">
        <v>83</v>
      </c>
      <c r="AY160" s="17" t="s">
        <v>114</v>
      </c>
      <c r="BE160" s="232">
        <f>IF(N160="základní",J160,0)</f>
        <v>0</v>
      </c>
      <c r="BF160" s="232">
        <f>IF(N160="snížená",J160,0)</f>
        <v>0</v>
      </c>
      <c r="BG160" s="232">
        <f>IF(N160="zákl. přenesená",J160,0)</f>
        <v>0</v>
      </c>
      <c r="BH160" s="232">
        <f>IF(N160="sníž. přenesená",J160,0)</f>
        <v>0</v>
      </c>
      <c r="BI160" s="232">
        <f>IF(N160="nulová",J160,0)</f>
        <v>0</v>
      </c>
      <c r="BJ160" s="17" t="s">
        <v>81</v>
      </c>
      <c r="BK160" s="232">
        <f>ROUND(I160*H160,2)</f>
        <v>0</v>
      </c>
      <c r="BL160" s="17" t="s">
        <v>120</v>
      </c>
      <c r="BM160" s="231" t="s">
        <v>199</v>
      </c>
    </row>
    <row r="161" s="2" customFormat="1" ht="37.8" customHeight="1">
      <c r="A161" s="38"/>
      <c r="B161" s="39"/>
      <c r="C161" s="219" t="s">
        <v>200</v>
      </c>
      <c r="D161" s="219" t="s">
        <v>116</v>
      </c>
      <c r="E161" s="220" t="s">
        <v>201</v>
      </c>
      <c r="F161" s="221" t="s">
        <v>202</v>
      </c>
      <c r="G161" s="222" t="s">
        <v>172</v>
      </c>
      <c r="H161" s="223">
        <v>8784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120</v>
      </c>
      <c r="AT161" s="231" t="s">
        <v>116</v>
      </c>
      <c r="AU161" s="231" t="s">
        <v>83</v>
      </c>
      <c r="AY161" s="17" t="s">
        <v>114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120</v>
      </c>
      <c r="BM161" s="231" t="s">
        <v>203</v>
      </c>
    </row>
    <row r="162" s="13" customFormat="1">
      <c r="A162" s="13"/>
      <c r="B162" s="233"/>
      <c r="C162" s="234"/>
      <c r="D162" s="235" t="s">
        <v>122</v>
      </c>
      <c r="E162" s="234"/>
      <c r="F162" s="237" t="s">
        <v>204</v>
      </c>
      <c r="G162" s="234"/>
      <c r="H162" s="238">
        <v>8784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122</v>
      </c>
      <c r="AU162" s="244" t="s">
        <v>83</v>
      </c>
      <c r="AV162" s="13" t="s">
        <v>83</v>
      </c>
      <c r="AW162" s="13" t="s">
        <v>4</v>
      </c>
      <c r="AX162" s="13" t="s">
        <v>81</v>
      </c>
      <c r="AY162" s="244" t="s">
        <v>114</v>
      </c>
    </row>
    <row r="163" s="2" customFormat="1" ht="24.15" customHeight="1">
      <c r="A163" s="38"/>
      <c r="B163" s="39"/>
      <c r="C163" s="219" t="s">
        <v>205</v>
      </c>
      <c r="D163" s="219" t="s">
        <v>116</v>
      </c>
      <c r="E163" s="220" t="s">
        <v>206</v>
      </c>
      <c r="F163" s="221" t="s">
        <v>207</v>
      </c>
      <c r="G163" s="222" t="s">
        <v>172</v>
      </c>
      <c r="H163" s="223">
        <v>221.44999999999999</v>
      </c>
      <c r="I163" s="224"/>
      <c r="J163" s="225">
        <f>ROUND(I163*H163,2)</f>
        <v>0</v>
      </c>
      <c r="K163" s="226"/>
      <c r="L163" s="44"/>
      <c r="M163" s="227" t="s">
        <v>1</v>
      </c>
      <c r="N163" s="228" t="s">
        <v>38</v>
      </c>
      <c r="O163" s="91"/>
      <c r="P163" s="229">
        <f>O163*H163</f>
        <v>0</v>
      </c>
      <c r="Q163" s="229">
        <v>0</v>
      </c>
      <c r="R163" s="229">
        <f>Q163*H163</f>
        <v>0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120</v>
      </c>
      <c r="AT163" s="231" t="s">
        <v>116</v>
      </c>
      <c r="AU163" s="231" t="s">
        <v>83</v>
      </c>
      <c r="AY163" s="17" t="s">
        <v>114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120</v>
      </c>
      <c r="BM163" s="231" t="s">
        <v>208</v>
      </c>
    </row>
    <row r="164" s="13" customFormat="1">
      <c r="A164" s="13"/>
      <c r="B164" s="233"/>
      <c r="C164" s="234"/>
      <c r="D164" s="235" t="s">
        <v>122</v>
      </c>
      <c r="E164" s="236" t="s">
        <v>1</v>
      </c>
      <c r="F164" s="237" t="s">
        <v>209</v>
      </c>
      <c r="G164" s="234"/>
      <c r="H164" s="238">
        <v>221.44999999999999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122</v>
      </c>
      <c r="AU164" s="244" t="s">
        <v>83</v>
      </c>
      <c r="AV164" s="13" t="s">
        <v>83</v>
      </c>
      <c r="AW164" s="13" t="s">
        <v>30</v>
      </c>
      <c r="AX164" s="13" t="s">
        <v>81</v>
      </c>
      <c r="AY164" s="244" t="s">
        <v>114</v>
      </c>
    </row>
    <row r="165" s="2" customFormat="1" ht="37.8" customHeight="1">
      <c r="A165" s="38"/>
      <c r="B165" s="39"/>
      <c r="C165" s="219" t="s">
        <v>210</v>
      </c>
      <c r="D165" s="219" t="s">
        <v>116</v>
      </c>
      <c r="E165" s="220" t="s">
        <v>211</v>
      </c>
      <c r="F165" s="221" t="s">
        <v>212</v>
      </c>
      <c r="G165" s="222" t="s">
        <v>213</v>
      </c>
      <c r="H165" s="223">
        <v>1581.1199999999999</v>
      </c>
      <c r="I165" s="224"/>
      <c r="J165" s="225">
        <f>ROUND(I165*H165,2)</f>
        <v>0</v>
      </c>
      <c r="K165" s="226"/>
      <c r="L165" s="44"/>
      <c r="M165" s="227" t="s">
        <v>1</v>
      </c>
      <c r="N165" s="228" t="s">
        <v>38</v>
      </c>
      <c r="O165" s="91"/>
      <c r="P165" s="229">
        <f>O165*H165</f>
        <v>0</v>
      </c>
      <c r="Q165" s="229">
        <v>0</v>
      </c>
      <c r="R165" s="229">
        <f>Q165*H165</f>
        <v>0</v>
      </c>
      <c r="S165" s="229">
        <v>0</v>
      </c>
      <c r="T165" s="230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1" t="s">
        <v>120</v>
      </c>
      <c r="AT165" s="231" t="s">
        <v>116</v>
      </c>
      <c r="AU165" s="231" t="s">
        <v>83</v>
      </c>
      <c r="AY165" s="17" t="s">
        <v>114</v>
      </c>
      <c r="BE165" s="232">
        <f>IF(N165="základní",J165,0)</f>
        <v>0</v>
      </c>
      <c r="BF165" s="232">
        <f>IF(N165="snížená",J165,0)</f>
        <v>0</v>
      </c>
      <c r="BG165" s="232">
        <f>IF(N165="zákl. přenesená",J165,0)</f>
        <v>0</v>
      </c>
      <c r="BH165" s="232">
        <f>IF(N165="sníž. přenesená",J165,0)</f>
        <v>0</v>
      </c>
      <c r="BI165" s="232">
        <f>IF(N165="nulová",J165,0)</f>
        <v>0</v>
      </c>
      <c r="BJ165" s="17" t="s">
        <v>81</v>
      </c>
      <c r="BK165" s="232">
        <f>ROUND(I165*H165,2)</f>
        <v>0</v>
      </c>
      <c r="BL165" s="17" t="s">
        <v>120</v>
      </c>
      <c r="BM165" s="231" t="s">
        <v>214</v>
      </c>
    </row>
    <row r="166" s="13" customFormat="1">
      <c r="A166" s="13"/>
      <c r="B166" s="233"/>
      <c r="C166" s="234"/>
      <c r="D166" s="235" t="s">
        <v>122</v>
      </c>
      <c r="E166" s="236" t="s">
        <v>1</v>
      </c>
      <c r="F166" s="237" t="s">
        <v>215</v>
      </c>
      <c r="G166" s="234"/>
      <c r="H166" s="238">
        <v>1581.1199999999999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122</v>
      </c>
      <c r="AU166" s="244" t="s">
        <v>83</v>
      </c>
      <c r="AV166" s="13" t="s">
        <v>83</v>
      </c>
      <c r="AW166" s="13" t="s">
        <v>30</v>
      </c>
      <c r="AX166" s="13" t="s">
        <v>81</v>
      </c>
      <c r="AY166" s="244" t="s">
        <v>114</v>
      </c>
    </row>
    <row r="167" s="2" customFormat="1" ht="16.5" customHeight="1">
      <c r="A167" s="38"/>
      <c r="B167" s="39"/>
      <c r="C167" s="219" t="s">
        <v>216</v>
      </c>
      <c r="D167" s="219" t="s">
        <v>116</v>
      </c>
      <c r="E167" s="220" t="s">
        <v>217</v>
      </c>
      <c r="F167" s="221" t="s">
        <v>218</v>
      </c>
      <c r="G167" s="222" t="s">
        <v>172</v>
      </c>
      <c r="H167" s="223">
        <v>1099.8499999999999</v>
      </c>
      <c r="I167" s="224"/>
      <c r="J167" s="225">
        <f>ROUND(I167*H167,2)</f>
        <v>0</v>
      </c>
      <c r="K167" s="226"/>
      <c r="L167" s="44"/>
      <c r="M167" s="227" t="s">
        <v>1</v>
      </c>
      <c r="N167" s="228" t="s">
        <v>38</v>
      </c>
      <c r="O167" s="91"/>
      <c r="P167" s="229">
        <f>O167*H167</f>
        <v>0</v>
      </c>
      <c r="Q167" s="229">
        <v>0</v>
      </c>
      <c r="R167" s="229">
        <f>Q167*H167</f>
        <v>0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120</v>
      </c>
      <c r="AT167" s="231" t="s">
        <v>116</v>
      </c>
      <c r="AU167" s="231" t="s">
        <v>83</v>
      </c>
      <c r="AY167" s="17" t="s">
        <v>114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120</v>
      </c>
      <c r="BM167" s="231" t="s">
        <v>219</v>
      </c>
    </row>
    <row r="168" s="13" customFormat="1">
      <c r="A168" s="13"/>
      <c r="B168" s="233"/>
      <c r="C168" s="234"/>
      <c r="D168" s="235" t="s">
        <v>122</v>
      </c>
      <c r="E168" s="236" t="s">
        <v>1</v>
      </c>
      <c r="F168" s="237" t="s">
        <v>220</v>
      </c>
      <c r="G168" s="234"/>
      <c r="H168" s="238">
        <v>878.39999999999998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122</v>
      </c>
      <c r="AU168" s="244" t="s">
        <v>83</v>
      </c>
      <c r="AV168" s="13" t="s">
        <v>83</v>
      </c>
      <c r="AW168" s="13" t="s">
        <v>30</v>
      </c>
      <c r="AX168" s="13" t="s">
        <v>73</v>
      </c>
      <c r="AY168" s="244" t="s">
        <v>114</v>
      </c>
    </row>
    <row r="169" s="13" customFormat="1">
      <c r="A169" s="13"/>
      <c r="B169" s="233"/>
      <c r="C169" s="234"/>
      <c r="D169" s="235" t="s">
        <v>122</v>
      </c>
      <c r="E169" s="236" t="s">
        <v>1</v>
      </c>
      <c r="F169" s="237" t="s">
        <v>221</v>
      </c>
      <c r="G169" s="234"/>
      <c r="H169" s="238">
        <v>221.44999999999999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122</v>
      </c>
      <c r="AU169" s="244" t="s">
        <v>83</v>
      </c>
      <c r="AV169" s="13" t="s">
        <v>83</v>
      </c>
      <c r="AW169" s="13" t="s">
        <v>30</v>
      </c>
      <c r="AX169" s="13" t="s">
        <v>73</v>
      </c>
      <c r="AY169" s="244" t="s">
        <v>114</v>
      </c>
    </row>
    <row r="170" s="15" customFormat="1">
      <c r="A170" s="15"/>
      <c r="B170" s="255"/>
      <c r="C170" s="256"/>
      <c r="D170" s="235" t="s">
        <v>122</v>
      </c>
      <c r="E170" s="257" t="s">
        <v>1</v>
      </c>
      <c r="F170" s="258" t="s">
        <v>155</v>
      </c>
      <c r="G170" s="256"/>
      <c r="H170" s="259">
        <v>1099.8499999999999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5" t="s">
        <v>122</v>
      </c>
      <c r="AU170" s="265" t="s">
        <v>83</v>
      </c>
      <c r="AV170" s="15" t="s">
        <v>120</v>
      </c>
      <c r="AW170" s="15" t="s">
        <v>30</v>
      </c>
      <c r="AX170" s="15" t="s">
        <v>81</v>
      </c>
      <c r="AY170" s="265" t="s">
        <v>114</v>
      </c>
    </row>
    <row r="171" s="12" customFormat="1" ht="22.8" customHeight="1">
      <c r="A171" s="12"/>
      <c r="B171" s="203"/>
      <c r="C171" s="204"/>
      <c r="D171" s="205" t="s">
        <v>72</v>
      </c>
      <c r="E171" s="217" t="s">
        <v>161</v>
      </c>
      <c r="F171" s="217" t="s">
        <v>222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SUM(P172:P195)</f>
        <v>0</v>
      </c>
      <c r="Q171" s="211"/>
      <c r="R171" s="212">
        <f>SUM(R172:R195)</f>
        <v>16.945</v>
      </c>
      <c r="S171" s="211"/>
      <c r="T171" s="213">
        <f>SUM(T172:T195)</f>
        <v>3.6820000000000004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81</v>
      </c>
      <c r="AT171" s="215" t="s">
        <v>72</v>
      </c>
      <c r="AU171" s="215" t="s">
        <v>81</v>
      </c>
      <c r="AY171" s="214" t="s">
        <v>114</v>
      </c>
      <c r="BK171" s="216">
        <f>SUM(BK172:BK195)</f>
        <v>0</v>
      </c>
    </row>
    <row r="172" s="2" customFormat="1" ht="24.15" customHeight="1">
      <c r="A172" s="38"/>
      <c r="B172" s="39"/>
      <c r="C172" s="219" t="s">
        <v>223</v>
      </c>
      <c r="D172" s="219" t="s">
        <v>116</v>
      </c>
      <c r="E172" s="220" t="s">
        <v>224</v>
      </c>
      <c r="F172" s="221" t="s">
        <v>225</v>
      </c>
      <c r="G172" s="222" t="s">
        <v>164</v>
      </c>
      <c r="H172" s="223">
        <v>14</v>
      </c>
      <c r="I172" s="224"/>
      <c r="J172" s="225">
        <f>ROUND(I172*H172,2)</f>
        <v>0</v>
      </c>
      <c r="K172" s="226"/>
      <c r="L172" s="44"/>
      <c r="M172" s="227" t="s">
        <v>1</v>
      </c>
      <c r="N172" s="228" t="s">
        <v>38</v>
      </c>
      <c r="O172" s="91"/>
      <c r="P172" s="229">
        <f>O172*H172</f>
        <v>0</v>
      </c>
      <c r="Q172" s="229">
        <v>0</v>
      </c>
      <c r="R172" s="229">
        <f>Q172*H172</f>
        <v>0</v>
      </c>
      <c r="S172" s="229">
        <v>0.26300000000000001</v>
      </c>
      <c r="T172" s="230">
        <f>S172*H172</f>
        <v>3.6820000000000004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120</v>
      </c>
      <c r="AT172" s="231" t="s">
        <v>116</v>
      </c>
      <c r="AU172" s="231" t="s">
        <v>83</v>
      </c>
      <c r="AY172" s="17" t="s">
        <v>114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120</v>
      </c>
      <c r="BM172" s="231" t="s">
        <v>226</v>
      </c>
    </row>
    <row r="173" s="13" customFormat="1">
      <c r="A173" s="13"/>
      <c r="B173" s="233"/>
      <c r="C173" s="234"/>
      <c r="D173" s="235" t="s">
        <v>122</v>
      </c>
      <c r="E173" s="236" t="s">
        <v>1</v>
      </c>
      <c r="F173" s="237" t="s">
        <v>227</v>
      </c>
      <c r="G173" s="234"/>
      <c r="H173" s="238">
        <v>14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122</v>
      </c>
      <c r="AU173" s="244" t="s">
        <v>83</v>
      </c>
      <c r="AV173" s="13" t="s">
        <v>83</v>
      </c>
      <c r="AW173" s="13" t="s">
        <v>30</v>
      </c>
      <c r="AX173" s="13" t="s">
        <v>81</v>
      </c>
      <c r="AY173" s="244" t="s">
        <v>114</v>
      </c>
    </row>
    <row r="174" s="2" customFormat="1" ht="24.15" customHeight="1">
      <c r="A174" s="38"/>
      <c r="B174" s="39"/>
      <c r="C174" s="219" t="s">
        <v>7</v>
      </c>
      <c r="D174" s="219" t="s">
        <v>116</v>
      </c>
      <c r="E174" s="220" t="s">
        <v>228</v>
      </c>
      <c r="F174" s="221" t="s">
        <v>229</v>
      </c>
      <c r="G174" s="222" t="s">
        <v>164</v>
      </c>
      <c r="H174" s="223">
        <v>118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120</v>
      </c>
      <c r="AT174" s="231" t="s">
        <v>116</v>
      </c>
      <c r="AU174" s="231" t="s">
        <v>83</v>
      </c>
      <c r="AY174" s="17" t="s">
        <v>114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120</v>
      </c>
      <c r="BM174" s="231" t="s">
        <v>230</v>
      </c>
    </row>
    <row r="175" s="2" customFormat="1" ht="16.5" customHeight="1">
      <c r="A175" s="38"/>
      <c r="B175" s="39"/>
      <c r="C175" s="219" t="s">
        <v>231</v>
      </c>
      <c r="D175" s="219" t="s">
        <v>116</v>
      </c>
      <c r="E175" s="220" t="s">
        <v>232</v>
      </c>
      <c r="F175" s="221" t="s">
        <v>233</v>
      </c>
      <c r="G175" s="222" t="s">
        <v>119</v>
      </c>
      <c r="H175" s="223">
        <v>2</v>
      </c>
      <c r="I175" s="224"/>
      <c r="J175" s="225">
        <f>ROUND(I175*H175,2)</f>
        <v>0</v>
      </c>
      <c r="K175" s="226"/>
      <c r="L175" s="44"/>
      <c r="M175" s="227" t="s">
        <v>1</v>
      </c>
      <c r="N175" s="228" t="s">
        <v>38</v>
      </c>
      <c r="O175" s="91"/>
      <c r="P175" s="229">
        <f>O175*H175</f>
        <v>0</v>
      </c>
      <c r="Q175" s="229">
        <v>1.3100000000000001</v>
      </c>
      <c r="R175" s="229">
        <f>Q175*H175</f>
        <v>2.6200000000000001</v>
      </c>
      <c r="S175" s="229">
        <v>0</v>
      </c>
      <c r="T175" s="230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1" t="s">
        <v>120</v>
      </c>
      <c r="AT175" s="231" t="s">
        <v>116</v>
      </c>
      <c r="AU175" s="231" t="s">
        <v>83</v>
      </c>
      <c r="AY175" s="17" t="s">
        <v>114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17" t="s">
        <v>81</v>
      </c>
      <c r="BK175" s="232">
        <f>ROUND(I175*H175,2)</f>
        <v>0</v>
      </c>
      <c r="BL175" s="17" t="s">
        <v>120</v>
      </c>
      <c r="BM175" s="231" t="s">
        <v>234</v>
      </c>
    </row>
    <row r="176" s="13" customFormat="1">
      <c r="A176" s="13"/>
      <c r="B176" s="233"/>
      <c r="C176" s="234"/>
      <c r="D176" s="235" t="s">
        <v>122</v>
      </c>
      <c r="E176" s="236" t="s">
        <v>1</v>
      </c>
      <c r="F176" s="237" t="s">
        <v>235</v>
      </c>
      <c r="G176" s="234"/>
      <c r="H176" s="238">
        <v>2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122</v>
      </c>
      <c r="AU176" s="244" t="s">
        <v>83</v>
      </c>
      <c r="AV176" s="13" t="s">
        <v>83</v>
      </c>
      <c r="AW176" s="13" t="s">
        <v>30</v>
      </c>
      <c r="AX176" s="13" t="s">
        <v>81</v>
      </c>
      <c r="AY176" s="244" t="s">
        <v>114</v>
      </c>
    </row>
    <row r="177" s="2" customFormat="1" ht="16.5" customHeight="1">
      <c r="A177" s="38"/>
      <c r="B177" s="39"/>
      <c r="C177" s="219" t="s">
        <v>236</v>
      </c>
      <c r="D177" s="219" t="s">
        <v>116</v>
      </c>
      <c r="E177" s="220" t="s">
        <v>237</v>
      </c>
      <c r="F177" s="221" t="s">
        <v>238</v>
      </c>
      <c r="G177" s="222" t="s">
        <v>119</v>
      </c>
      <c r="H177" s="223">
        <v>1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1.3100000000000001</v>
      </c>
      <c r="R177" s="229">
        <f>Q177*H177</f>
        <v>1.3100000000000001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120</v>
      </c>
      <c r="AT177" s="231" t="s">
        <v>116</v>
      </c>
      <c r="AU177" s="231" t="s">
        <v>83</v>
      </c>
      <c r="AY177" s="17" t="s">
        <v>114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120</v>
      </c>
      <c r="BM177" s="231" t="s">
        <v>239</v>
      </c>
    </row>
    <row r="178" s="13" customFormat="1">
      <c r="A178" s="13"/>
      <c r="B178" s="233"/>
      <c r="C178" s="234"/>
      <c r="D178" s="235" t="s">
        <v>122</v>
      </c>
      <c r="E178" s="236" t="s">
        <v>1</v>
      </c>
      <c r="F178" s="237" t="s">
        <v>240</v>
      </c>
      <c r="G178" s="234"/>
      <c r="H178" s="238">
        <v>1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122</v>
      </c>
      <c r="AU178" s="244" t="s">
        <v>83</v>
      </c>
      <c r="AV178" s="13" t="s">
        <v>83</v>
      </c>
      <c r="AW178" s="13" t="s">
        <v>30</v>
      </c>
      <c r="AX178" s="13" t="s">
        <v>81</v>
      </c>
      <c r="AY178" s="244" t="s">
        <v>114</v>
      </c>
    </row>
    <row r="179" s="2" customFormat="1" ht="16.5" customHeight="1">
      <c r="A179" s="38"/>
      <c r="B179" s="39"/>
      <c r="C179" s="219" t="s">
        <v>241</v>
      </c>
      <c r="D179" s="219" t="s">
        <v>116</v>
      </c>
      <c r="E179" s="220" t="s">
        <v>242</v>
      </c>
      <c r="F179" s="221" t="s">
        <v>243</v>
      </c>
      <c r="G179" s="222" t="s">
        <v>119</v>
      </c>
      <c r="H179" s="223">
        <v>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1.3100000000000001</v>
      </c>
      <c r="R179" s="229">
        <f>Q179*H179</f>
        <v>1.3100000000000001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120</v>
      </c>
      <c r="AT179" s="231" t="s">
        <v>116</v>
      </c>
      <c r="AU179" s="231" t="s">
        <v>83</v>
      </c>
      <c r="AY179" s="17" t="s">
        <v>114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81</v>
      </c>
      <c r="BK179" s="232">
        <f>ROUND(I179*H179,2)</f>
        <v>0</v>
      </c>
      <c r="BL179" s="17" t="s">
        <v>120</v>
      </c>
      <c r="BM179" s="231" t="s">
        <v>244</v>
      </c>
    </row>
    <row r="180" s="13" customFormat="1">
      <c r="A180" s="13"/>
      <c r="B180" s="233"/>
      <c r="C180" s="234"/>
      <c r="D180" s="235" t="s">
        <v>122</v>
      </c>
      <c r="E180" s="236" t="s">
        <v>1</v>
      </c>
      <c r="F180" s="237" t="s">
        <v>245</v>
      </c>
      <c r="G180" s="234"/>
      <c r="H180" s="238">
        <v>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122</v>
      </c>
      <c r="AU180" s="244" t="s">
        <v>83</v>
      </c>
      <c r="AV180" s="13" t="s">
        <v>83</v>
      </c>
      <c r="AW180" s="13" t="s">
        <v>30</v>
      </c>
      <c r="AX180" s="13" t="s">
        <v>81</v>
      </c>
      <c r="AY180" s="244" t="s">
        <v>114</v>
      </c>
    </row>
    <row r="181" s="2" customFormat="1" ht="16.5" customHeight="1">
      <c r="A181" s="38"/>
      <c r="B181" s="39"/>
      <c r="C181" s="219" t="s">
        <v>246</v>
      </c>
      <c r="D181" s="219" t="s">
        <v>116</v>
      </c>
      <c r="E181" s="220" t="s">
        <v>247</v>
      </c>
      <c r="F181" s="221" t="s">
        <v>248</v>
      </c>
      <c r="G181" s="222" t="s">
        <v>119</v>
      </c>
      <c r="H181" s="223">
        <v>4</v>
      </c>
      <c r="I181" s="224"/>
      <c r="J181" s="225">
        <f>ROUND(I181*H181,2)</f>
        <v>0</v>
      </c>
      <c r="K181" s="226"/>
      <c r="L181" s="44"/>
      <c r="M181" s="227" t="s">
        <v>1</v>
      </c>
      <c r="N181" s="228" t="s">
        <v>38</v>
      </c>
      <c r="O181" s="91"/>
      <c r="P181" s="229">
        <f>O181*H181</f>
        <v>0</v>
      </c>
      <c r="Q181" s="229">
        <v>0.48199999999999998</v>
      </c>
      <c r="R181" s="229">
        <f>Q181*H181</f>
        <v>1.9279999999999999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120</v>
      </c>
      <c r="AT181" s="231" t="s">
        <v>116</v>
      </c>
      <c r="AU181" s="231" t="s">
        <v>83</v>
      </c>
      <c r="AY181" s="17" t="s">
        <v>114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120</v>
      </c>
      <c r="BM181" s="231" t="s">
        <v>249</v>
      </c>
    </row>
    <row r="182" s="13" customFormat="1">
      <c r="A182" s="13"/>
      <c r="B182" s="233"/>
      <c r="C182" s="234"/>
      <c r="D182" s="235" t="s">
        <v>122</v>
      </c>
      <c r="E182" s="236" t="s">
        <v>1</v>
      </c>
      <c r="F182" s="237" t="s">
        <v>250</v>
      </c>
      <c r="G182" s="234"/>
      <c r="H182" s="238">
        <v>4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122</v>
      </c>
      <c r="AU182" s="244" t="s">
        <v>83</v>
      </c>
      <c r="AV182" s="13" t="s">
        <v>83</v>
      </c>
      <c r="AW182" s="13" t="s">
        <v>30</v>
      </c>
      <c r="AX182" s="13" t="s">
        <v>81</v>
      </c>
      <c r="AY182" s="244" t="s">
        <v>114</v>
      </c>
    </row>
    <row r="183" s="2" customFormat="1" ht="21.75" customHeight="1">
      <c r="A183" s="38"/>
      <c r="B183" s="39"/>
      <c r="C183" s="219" t="s">
        <v>251</v>
      </c>
      <c r="D183" s="219" t="s">
        <v>116</v>
      </c>
      <c r="E183" s="220" t="s">
        <v>252</v>
      </c>
      <c r="F183" s="221" t="s">
        <v>253</v>
      </c>
      <c r="G183" s="222" t="s">
        <v>119</v>
      </c>
      <c r="H183" s="223">
        <v>3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0.086999999999999994</v>
      </c>
      <c r="R183" s="229">
        <f>Q183*H183</f>
        <v>0.26100000000000001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120</v>
      </c>
      <c r="AT183" s="231" t="s">
        <v>116</v>
      </c>
      <c r="AU183" s="231" t="s">
        <v>83</v>
      </c>
      <c r="AY183" s="17" t="s">
        <v>114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120</v>
      </c>
      <c r="BM183" s="231" t="s">
        <v>254</v>
      </c>
    </row>
    <row r="184" s="13" customFormat="1">
      <c r="A184" s="13"/>
      <c r="B184" s="233"/>
      <c r="C184" s="234"/>
      <c r="D184" s="235" t="s">
        <v>122</v>
      </c>
      <c r="E184" s="236" t="s">
        <v>1</v>
      </c>
      <c r="F184" s="237" t="s">
        <v>255</v>
      </c>
      <c r="G184" s="234"/>
      <c r="H184" s="238">
        <v>3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122</v>
      </c>
      <c r="AU184" s="244" t="s">
        <v>83</v>
      </c>
      <c r="AV184" s="13" t="s">
        <v>83</v>
      </c>
      <c r="AW184" s="13" t="s">
        <v>30</v>
      </c>
      <c r="AX184" s="13" t="s">
        <v>81</v>
      </c>
      <c r="AY184" s="244" t="s">
        <v>114</v>
      </c>
    </row>
    <row r="185" s="2" customFormat="1" ht="16.5" customHeight="1">
      <c r="A185" s="38"/>
      <c r="B185" s="39"/>
      <c r="C185" s="219" t="s">
        <v>256</v>
      </c>
      <c r="D185" s="219" t="s">
        <v>116</v>
      </c>
      <c r="E185" s="220" t="s">
        <v>257</v>
      </c>
      <c r="F185" s="221" t="s">
        <v>258</v>
      </c>
      <c r="G185" s="222" t="s">
        <v>119</v>
      </c>
      <c r="H185" s="223">
        <v>3</v>
      </c>
      <c r="I185" s="224"/>
      <c r="J185" s="225">
        <f>ROUND(I185*H185,2)</f>
        <v>0</v>
      </c>
      <c r="K185" s="226"/>
      <c r="L185" s="44"/>
      <c r="M185" s="227" t="s">
        <v>1</v>
      </c>
      <c r="N185" s="228" t="s">
        <v>38</v>
      </c>
      <c r="O185" s="91"/>
      <c r="P185" s="229">
        <f>O185*H185</f>
        <v>0</v>
      </c>
      <c r="Q185" s="229">
        <v>0.71999999999999997</v>
      </c>
      <c r="R185" s="229">
        <f>Q185*H185</f>
        <v>2.1600000000000001</v>
      </c>
      <c r="S185" s="229">
        <v>0</v>
      </c>
      <c r="T185" s="230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31" t="s">
        <v>120</v>
      </c>
      <c r="AT185" s="231" t="s">
        <v>116</v>
      </c>
      <c r="AU185" s="231" t="s">
        <v>83</v>
      </c>
      <c r="AY185" s="17" t="s">
        <v>114</v>
      </c>
      <c r="BE185" s="232">
        <f>IF(N185="základní",J185,0)</f>
        <v>0</v>
      </c>
      <c r="BF185" s="232">
        <f>IF(N185="snížená",J185,0)</f>
        <v>0</v>
      </c>
      <c r="BG185" s="232">
        <f>IF(N185="zákl. přenesená",J185,0)</f>
        <v>0</v>
      </c>
      <c r="BH185" s="232">
        <f>IF(N185="sníž. přenesená",J185,0)</f>
        <v>0</v>
      </c>
      <c r="BI185" s="232">
        <f>IF(N185="nulová",J185,0)</f>
        <v>0</v>
      </c>
      <c r="BJ185" s="17" t="s">
        <v>81</v>
      </c>
      <c r="BK185" s="232">
        <f>ROUND(I185*H185,2)</f>
        <v>0</v>
      </c>
      <c r="BL185" s="17" t="s">
        <v>120</v>
      </c>
      <c r="BM185" s="231" t="s">
        <v>259</v>
      </c>
    </row>
    <row r="186" s="2" customFormat="1" ht="24.15" customHeight="1">
      <c r="A186" s="38"/>
      <c r="B186" s="39"/>
      <c r="C186" s="219" t="s">
        <v>260</v>
      </c>
      <c r="D186" s="219" t="s">
        <v>116</v>
      </c>
      <c r="E186" s="220" t="s">
        <v>261</v>
      </c>
      <c r="F186" s="221" t="s">
        <v>262</v>
      </c>
      <c r="G186" s="222" t="s">
        <v>119</v>
      </c>
      <c r="H186" s="223">
        <v>10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0.082000000000000003</v>
      </c>
      <c r="R186" s="229">
        <f>Q186*H186</f>
        <v>0.82000000000000006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120</v>
      </c>
      <c r="AT186" s="231" t="s">
        <v>116</v>
      </c>
      <c r="AU186" s="231" t="s">
        <v>83</v>
      </c>
      <c r="AY186" s="17" t="s">
        <v>114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120</v>
      </c>
      <c r="BM186" s="231" t="s">
        <v>263</v>
      </c>
    </row>
    <row r="187" s="15" customFormat="1">
      <c r="A187" s="15"/>
      <c r="B187" s="255"/>
      <c r="C187" s="256"/>
      <c r="D187" s="235" t="s">
        <v>122</v>
      </c>
      <c r="E187" s="257" t="s">
        <v>1</v>
      </c>
      <c r="F187" s="258" t="s">
        <v>155</v>
      </c>
      <c r="G187" s="256"/>
      <c r="H187" s="259">
        <v>10</v>
      </c>
      <c r="I187" s="260"/>
      <c r="J187" s="256"/>
      <c r="K187" s="256"/>
      <c r="L187" s="261"/>
      <c r="M187" s="262"/>
      <c r="N187" s="263"/>
      <c r="O187" s="263"/>
      <c r="P187" s="263"/>
      <c r="Q187" s="263"/>
      <c r="R187" s="263"/>
      <c r="S187" s="263"/>
      <c r="T187" s="26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5" t="s">
        <v>122</v>
      </c>
      <c r="AU187" s="265" t="s">
        <v>83</v>
      </c>
      <c r="AV187" s="15" t="s">
        <v>120</v>
      </c>
      <c r="AW187" s="15" t="s">
        <v>30</v>
      </c>
      <c r="AX187" s="15" t="s">
        <v>73</v>
      </c>
      <c r="AY187" s="265" t="s">
        <v>114</v>
      </c>
    </row>
    <row r="188" s="2" customFormat="1" ht="24.15" customHeight="1">
      <c r="A188" s="38"/>
      <c r="B188" s="39"/>
      <c r="C188" s="219" t="s">
        <v>264</v>
      </c>
      <c r="D188" s="219" t="s">
        <v>116</v>
      </c>
      <c r="E188" s="220" t="s">
        <v>265</v>
      </c>
      <c r="F188" s="221" t="s">
        <v>266</v>
      </c>
      <c r="G188" s="222" t="s">
        <v>119</v>
      </c>
      <c r="H188" s="223">
        <v>14</v>
      </c>
      <c r="I188" s="224"/>
      <c r="J188" s="225">
        <f>ROUND(I188*H188,2)</f>
        <v>0</v>
      </c>
      <c r="K188" s="226"/>
      <c r="L188" s="44"/>
      <c r="M188" s="227" t="s">
        <v>1</v>
      </c>
      <c r="N188" s="228" t="s">
        <v>38</v>
      </c>
      <c r="O188" s="91"/>
      <c r="P188" s="229">
        <f>O188*H188</f>
        <v>0</v>
      </c>
      <c r="Q188" s="229">
        <v>0.0040000000000000001</v>
      </c>
      <c r="R188" s="229">
        <f>Q188*H188</f>
        <v>0.056000000000000001</v>
      </c>
      <c r="S188" s="229">
        <v>0</v>
      </c>
      <c r="T188" s="230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31" t="s">
        <v>120</v>
      </c>
      <c r="AT188" s="231" t="s">
        <v>116</v>
      </c>
      <c r="AU188" s="231" t="s">
        <v>83</v>
      </c>
      <c r="AY188" s="17" t="s">
        <v>114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17" t="s">
        <v>81</v>
      </c>
      <c r="BK188" s="232">
        <f>ROUND(I188*H188,2)</f>
        <v>0</v>
      </c>
      <c r="BL188" s="17" t="s">
        <v>120</v>
      </c>
      <c r="BM188" s="231" t="s">
        <v>267</v>
      </c>
    </row>
    <row r="189" s="13" customFormat="1">
      <c r="A189" s="13"/>
      <c r="B189" s="233"/>
      <c r="C189" s="234"/>
      <c r="D189" s="235" t="s">
        <v>122</v>
      </c>
      <c r="E189" s="236" t="s">
        <v>1</v>
      </c>
      <c r="F189" s="237" t="s">
        <v>268</v>
      </c>
      <c r="G189" s="234"/>
      <c r="H189" s="238">
        <v>14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122</v>
      </c>
      <c r="AU189" s="244" t="s">
        <v>83</v>
      </c>
      <c r="AV189" s="13" t="s">
        <v>83</v>
      </c>
      <c r="AW189" s="13" t="s">
        <v>30</v>
      </c>
      <c r="AX189" s="13" t="s">
        <v>81</v>
      </c>
      <c r="AY189" s="244" t="s">
        <v>114</v>
      </c>
    </row>
    <row r="190" s="2" customFormat="1" ht="24.15" customHeight="1">
      <c r="A190" s="38"/>
      <c r="B190" s="39"/>
      <c r="C190" s="219" t="s">
        <v>269</v>
      </c>
      <c r="D190" s="219" t="s">
        <v>116</v>
      </c>
      <c r="E190" s="220" t="s">
        <v>270</v>
      </c>
      <c r="F190" s="221" t="s">
        <v>271</v>
      </c>
      <c r="G190" s="222" t="s">
        <v>119</v>
      </c>
      <c r="H190" s="223">
        <v>60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38</v>
      </c>
      <c r="O190" s="91"/>
      <c r="P190" s="229">
        <f>O190*H190</f>
        <v>0</v>
      </c>
      <c r="Q190" s="229">
        <v>0.108</v>
      </c>
      <c r="R190" s="229">
        <f>Q190*H190</f>
        <v>6.4799999999999995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120</v>
      </c>
      <c r="AT190" s="231" t="s">
        <v>116</v>
      </c>
      <c r="AU190" s="231" t="s">
        <v>83</v>
      </c>
      <c r="AY190" s="17" t="s">
        <v>114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120</v>
      </c>
      <c r="BM190" s="231" t="s">
        <v>272</v>
      </c>
    </row>
    <row r="191" s="13" customFormat="1">
      <c r="A191" s="13"/>
      <c r="B191" s="233"/>
      <c r="C191" s="234"/>
      <c r="D191" s="235" t="s">
        <v>122</v>
      </c>
      <c r="E191" s="236" t="s">
        <v>1</v>
      </c>
      <c r="F191" s="237" t="s">
        <v>273</v>
      </c>
      <c r="G191" s="234"/>
      <c r="H191" s="238">
        <v>60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122</v>
      </c>
      <c r="AU191" s="244" t="s">
        <v>83</v>
      </c>
      <c r="AV191" s="13" t="s">
        <v>83</v>
      </c>
      <c r="AW191" s="13" t="s">
        <v>30</v>
      </c>
      <c r="AX191" s="13" t="s">
        <v>81</v>
      </c>
      <c r="AY191" s="244" t="s">
        <v>114</v>
      </c>
    </row>
    <row r="192" s="2" customFormat="1" ht="24.15" customHeight="1">
      <c r="A192" s="38"/>
      <c r="B192" s="39"/>
      <c r="C192" s="219" t="s">
        <v>274</v>
      </c>
      <c r="D192" s="219" t="s">
        <v>116</v>
      </c>
      <c r="E192" s="220" t="s">
        <v>275</v>
      </c>
      <c r="F192" s="221" t="s">
        <v>276</v>
      </c>
      <c r="G192" s="222" t="s">
        <v>164</v>
      </c>
      <c r="H192" s="223">
        <v>696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0</v>
      </c>
      <c r="R192" s="229">
        <f>Q192*H192</f>
        <v>0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120</v>
      </c>
      <c r="AT192" s="231" t="s">
        <v>116</v>
      </c>
      <c r="AU192" s="231" t="s">
        <v>83</v>
      </c>
      <c r="AY192" s="17" t="s">
        <v>114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120</v>
      </c>
      <c r="BM192" s="231" t="s">
        <v>277</v>
      </c>
    </row>
    <row r="193" s="13" customFormat="1">
      <c r="A193" s="13"/>
      <c r="B193" s="233"/>
      <c r="C193" s="234"/>
      <c r="D193" s="235" t="s">
        <v>122</v>
      </c>
      <c r="E193" s="236" t="s">
        <v>1</v>
      </c>
      <c r="F193" s="237" t="s">
        <v>278</v>
      </c>
      <c r="G193" s="234"/>
      <c r="H193" s="238">
        <v>696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122</v>
      </c>
      <c r="AU193" s="244" t="s">
        <v>83</v>
      </c>
      <c r="AV193" s="13" t="s">
        <v>83</v>
      </c>
      <c r="AW193" s="13" t="s">
        <v>30</v>
      </c>
      <c r="AX193" s="13" t="s">
        <v>81</v>
      </c>
      <c r="AY193" s="244" t="s">
        <v>114</v>
      </c>
    </row>
    <row r="194" s="2" customFormat="1" ht="24.15" customHeight="1">
      <c r="A194" s="38"/>
      <c r="B194" s="39"/>
      <c r="C194" s="219" t="s">
        <v>279</v>
      </c>
      <c r="D194" s="219" t="s">
        <v>116</v>
      </c>
      <c r="E194" s="220" t="s">
        <v>280</v>
      </c>
      <c r="F194" s="221" t="s">
        <v>281</v>
      </c>
      <c r="G194" s="222" t="s">
        <v>134</v>
      </c>
      <c r="H194" s="223">
        <v>4</v>
      </c>
      <c r="I194" s="224"/>
      <c r="J194" s="225">
        <f>ROUND(I194*H194,2)</f>
        <v>0</v>
      </c>
      <c r="K194" s="226"/>
      <c r="L194" s="44"/>
      <c r="M194" s="227" t="s">
        <v>1</v>
      </c>
      <c r="N194" s="228" t="s">
        <v>38</v>
      </c>
      <c r="O194" s="91"/>
      <c r="P194" s="229">
        <f>O194*H194</f>
        <v>0</v>
      </c>
      <c r="Q194" s="229">
        <v>0</v>
      </c>
      <c r="R194" s="229">
        <f>Q194*H194</f>
        <v>0</v>
      </c>
      <c r="S194" s="229">
        <v>0</v>
      </c>
      <c r="T194" s="230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31" t="s">
        <v>120</v>
      </c>
      <c r="AT194" s="231" t="s">
        <v>116</v>
      </c>
      <c r="AU194" s="231" t="s">
        <v>83</v>
      </c>
      <c r="AY194" s="17" t="s">
        <v>114</v>
      </c>
      <c r="BE194" s="232">
        <f>IF(N194="základní",J194,0)</f>
        <v>0</v>
      </c>
      <c r="BF194" s="232">
        <f>IF(N194="snížená",J194,0)</f>
        <v>0</v>
      </c>
      <c r="BG194" s="232">
        <f>IF(N194="zákl. přenesená",J194,0)</f>
        <v>0</v>
      </c>
      <c r="BH194" s="232">
        <f>IF(N194="sníž. přenesená",J194,0)</f>
        <v>0</v>
      </c>
      <c r="BI194" s="232">
        <f>IF(N194="nulová",J194,0)</f>
        <v>0</v>
      </c>
      <c r="BJ194" s="17" t="s">
        <v>81</v>
      </c>
      <c r="BK194" s="232">
        <f>ROUND(I194*H194,2)</f>
        <v>0</v>
      </c>
      <c r="BL194" s="17" t="s">
        <v>120</v>
      </c>
      <c r="BM194" s="231" t="s">
        <v>282</v>
      </c>
    </row>
    <row r="195" s="13" customFormat="1">
      <c r="A195" s="13"/>
      <c r="B195" s="233"/>
      <c r="C195" s="234"/>
      <c r="D195" s="235" t="s">
        <v>122</v>
      </c>
      <c r="E195" s="236" t="s">
        <v>1</v>
      </c>
      <c r="F195" s="237" t="s">
        <v>283</v>
      </c>
      <c r="G195" s="234"/>
      <c r="H195" s="238">
        <v>4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122</v>
      </c>
      <c r="AU195" s="244" t="s">
        <v>83</v>
      </c>
      <c r="AV195" s="13" t="s">
        <v>83</v>
      </c>
      <c r="AW195" s="13" t="s">
        <v>30</v>
      </c>
      <c r="AX195" s="13" t="s">
        <v>81</v>
      </c>
      <c r="AY195" s="244" t="s">
        <v>114</v>
      </c>
    </row>
    <row r="196" s="12" customFormat="1" ht="22.8" customHeight="1">
      <c r="A196" s="12"/>
      <c r="B196" s="203"/>
      <c r="C196" s="204"/>
      <c r="D196" s="205" t="s">
        <v>72</v>
      </c>
      <c r="E196" s="217" t="s">
        <v>284</v>
      </c>
      <c r="F196" s="217" t="s">
        <v>285</v>
      </c>
      <c r="G196" s="204"/>
      <c r="H196" s="204"/>
      <c r="I196" s="207"/>
      <c r="J196" s="218">
        <f>BK196</f>
        <v>0</v>
      </c>
      <c r="K196" s="204"/>
      <c r="L196" s="209"/>
      <c r="M196" s="210"/>
      <c r="N196" s="211"/>
      <c r="O196" s="211"/>
      <c r="P196" s="212">
        <f>SUM(P197:P206)</f>
        <v>0</v>
      </c>
      <c r="Q196" s="211"/>
      <c r="R196" s="212">
        <f>SUM(R197:R206)</f>
        <v>0</v>
      </c>
      <c r="S196" s="211"/>
      <c r="T196" s="213">
        <f>SUM(T197:T206)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4" t="s">
        <v>81</v>
      </c>
      <c r="AT196" s="215" t="s">
        <v>72</v>
      </c>
      <c r="AU196" s="215" t="s">
        <v>81</v>
      </c>
      <c r="AY196" s="214" t="s">
        <v>114</v>
      </c>
      <c r="BK196" s="216">
        <f>SUM(BK197:BK206)</f>
        <v>0</v>
      </c>
    </row>
    <row r="197" s="2" customFormat="1" ht="21.75" customHeight="1">
      <c r="A197" s="38"/>
      <c r="B197" s="39"/>
      <c r="C197" s="219" t="s">
        <v>286</v>
      </c>
      <c r="D197" s="219" t="s">
        <v>116</v>
      </c>
      <c r="E197" s="220" t="s">
        <v>287</v>
      </c>
      <c r="F197" s="221" t="s">
        <v>288</v>
      </c>
      <c r="G197" s="222" t="s">
        <v>213</v>
      </c>
      <c r="H197" s="223">
        <v>283.87799999999999</v>
      </c>
      <c r="I197" s="224"/>
      <c r="J197" s="225">
        <f>ROUND(I197*H197,2)</f>
        <v>0</v>
      </c>
      <c r="K197" s="226"/>
      <c r="L197" s="44"/>
      <c r="M197" s="227" t="s">
        <v>1</v>
      </c>
      <c r="N197" s="228" t="s">
        <v>38</v>
      </c>
      <c r="O197" s="91"/>
      <c r="P197" s="229">
        <f>O197*H197</f>
        <v>0</v>
      </c>
      <c r="Q197" s="229">
        <v>0</v>
      </c>
      <c r="R197" s="229">
        <f>Q197*H197</f>
        <v>0</v>
      </c>
      <c r="S197" s="229">
        <v>0</v>
      </c>
      <c r="T197" s="230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31" t="s">
        <v>120</v>
      </c>
      <c r="AT197" s="231" t="s">
        <v>116</v>
      </c>
      <c r="AU197" s="231" t="s">
        <v>83</v>
      </c>
      <c r="AY197" s="17" t="s">
        <v>114</v>
      </c>
      <c r="BE197" s="232">
        <f>IF(N197="základní",J197,0)</f>
        <v>0</v>
      </c>
      <c r="BF197" s="232">
        <f>IF(N197="snížená",J197,0)</f>
        <v>0</v>
      </c>
      <c r="BG197" s="232">
        <f>IF(N197="zákl. přenesená",J197,0)</f>
        <v>0</v>
      </c>
      <c r="BH197" s="232">
        <f>IF(N197="sníž. přenesená",J197,0)</f>
        <v>0</v>
      </c>
      <c r="BI197" s="232">
        <f>IF(N197="nulová",J197,0)</f>
        <v>0</v>
      </c>
      <c r="BJ197" s="17" t="s">
        <v>81</v>
      </c>
      <c r="BK197" s="232">
        <f>ROUND(I197*H197,2)</f>
        <v>0</v>
      </c>
      <c r="BL197" s="17" t="s">
        <v>120</v>
      </c>
      <c r="BM197" s="231" t="s">
        <v>289</v>
      </c>
    </row>
    <row r="198" s="2" customFormat="1" ht="24.15" customHeight="1">
      <c r="A198" s="38"/>
      <c r="B198" s="39"/>
      <c r="C198" s="219" t="s">
        <v>290</v>
      </c>
      <c r="D198" s="219" t="s">
        <v>116</v>
      </c>
      <c r="E198" s="220" t="s">
        <v>291</v>
      </c>
      <c r="F198" s="221" t="s">
        <v>292</v>
      </c>
      <c r="G198" s="222" t="s">
        <v>213</v>
      </c>
      <c r="H198" s="223">
        <v>5393.6819999999998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0</v>
      </c>
      <c r="R198" s="229">
        <f>Q198*H198</f>
        <v>0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120</v>
      </c>
      <c r="AT198" s="231" t="s">
        <v>116</v>
      </c>
      <c r="AU198" s="231" t="s">
        <v>83</v>
      </c>
      <c r="AY198" s="17" t="s">
        <v>114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120</v>
      </c>
      <c r="BM198" s="231" t="s">
        <v>293</v>
      </c>
    </row>
    <row r="199" s="13" customFormat="1">
      <c r="A199" s="13"/>
      <c r="B199" s="233"/>
      <c r="C199" s="234"/>
      <c r="D199" s="235" t="s">
        <v>122</v>
      </c>
      <c r="E199" s="234"/>
      <c r="F199" s="237" t="s">
        <v>294</v>
      </c>
      <c r="G199" s="234"/>
      <c r="H199" s="238">
        <v>5393.6819999999998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122</v>
      </c>
      <c r="AU199" s="244" t="s">
        <v>83</v>
      </c>
      <c r="AV199" s="13" t="s">
        <v>83</v>
      </c>
      <c r="AW199" s="13" t="s">
        <v>4</v>
      </c>
      <c r="AX199" s="13" t="s">
        <v>81</v>
      </c>
      <c r="AY199" s="244" t="s">
        <v>114</v>
      </c>
    </row>
    <row r="200" s="2" customFormat="1" ht="16.5" customHeight="1">
      <c r="A200" s="38"/>
      <c r="B200" s="39"/>
      <c r="C200" s="219" t="s">
        <v>295</v>
      </c>
      <c r="D200" s="219" t="s">
        <v>116</v>
      </c>
      <c r="E200" s="220" t="s">
        <v>296</v>
      </c>
      <c r="F200" s="221" t="s">
        <v>297</v>
      </c>
      <c r="G200" s="222" t="s">
        <v>213</v>
      </c>
      <c r="H200" s="223">
        <v>678.27999999999997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0</v>
      </c>
      <c r="R200" s="229">
        <f>Q200*H200</f>
        <v>0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120</v>
      </c>
      <c r="AT200" s="231" t="s">
        <v>116</v>
      </c>
      <c r="AU200" s="231" t="s">
        <v>83</v>
      </c>
      <c r="AY200" s="17" t="s">
        <v>114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120</v>
      </c>
      <c r="BM200" s="231" t="s">
        <v>298</v>
      </c>
    </row>
    <row r="201" s="2" customFormat="1" ht="24.15" customHeight="1">
      <c r="A201" s="38"/>
      <c r="B201" s="39"/>
      <c r="C201" s="219" t="s">
        <v>299</v>
      </c>
      <c r="D201" s="219" t="s">
        <v>116</v>
      </c>
      <c r="E201" s="220" t="s">
        <v>300</v>
      </c>
      <c r="F201" s="221" t="s">
        <v>301</v>
      </c>
      <c r="G201" s="222" t="s">
        <v>213</v>
      </c>
      <c r="H201" s="223">
        <v>12887.32</v>
      </c>
      <c r="I201" s="224"/>
      <c r="J201" s="225">
        <f>ROUND(I201*H201,2)</f>
        <v>0</v>
      </c>
      <c r="K201" s="226"/>
      <c r="L201" s="44"/>
      <c r="M201" s="227" t="s">
        <v>1</v>
      </c>
      <c r="N201" s="228" t="s">
        <v>38</v>
      </c>
      <c r="O201" s="91"/>
      <c r="P201" s="229">
        <f>O201*H201</f>
        <v>0</v>
      </c>
      <c r="Q201" s="229">
        <v>0</v>
      </c>
      <c r="R201" s="229">
        <f>Q201*H201</f>
        <v>0</v>
      </c>
      <c r="S201" s="229">
        <v>0</v>
      </c>
      <c r="T201" s="230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31" t="s">
        <v>120</v>
      </c>
      <c r="AT201" s="231" t="s">
        <v>116</v>
      </c>
      <c r="AU201" s="231" t="s">
        <v>83</v>
      </c>
      <c r="AY201" s="17" t="s">
        <v>114</v>
      </c>
      <c r="BE201" s="232">
        <f>IF(N201="základní",J201,0)</f>
        <v>0</v>
      </c>
      <c r="BF201" s="232">
        <f>IF(N201="snížená",J201,0)</f>
        <v>0</v>
      </c>
      <c r="BG201" s="232">
        <f>IF(N201="zákl. přenesená",J201,0)</f>
        <v>0</v>
      </c>
      <c r="BH201" s="232">
        <f>IF(N201="sníž. přenesená",J201,0)</f>
        <v>0</v>
      </c>
      <c r="BI201" s="232">
        <f>IF(N201="nulová",J201,0)</f>
        <v>0</v>
      </c>
      <c r="BJ201" s="17" t="s">
        <v>81</v>
      </c>
      <c r="BK201" s="232">
        <f>ROUND(I201*H201,2)</f>
        <v>0</v>
      </c>
      <c r="BL201" s="17" t="s">
        <v>120</v>
      </c>
      <c r="BM201" s="231" t="s">
        <v>302</v>
      </c>
    </row>
    <row r="202" s="13" customFormat="1">
      <c r="A202" s="13"/>
      <c r="B202" s="233"/>
      <c r="C202" s="234"/>
      <c r="D202" s="235" t="s">
        <v>122</v>
      </c>
      <c r="E202" s="234"/>
      <c r="F202" s="237" t="s">
        <v>303</v>
      </c>
      <c r="G202" s="234"/>
      <c r="H202" s="238">
        <v>12887.32</v>
      </c>
      <c r="I202" s="239"/>
      <c r="J202" s="234"/>
      <c r="K202" s="234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122</v>
      </c>
      <c r="AU202" s="244" t="s">
        <v>83</v>
      </c>
      <c r="AV202" s="13" t="s">
        <v>83</v>
      </c>
      <c r="AW202" s="13" t="s">
        <v>4</v>
      </c>
      <c r="AX202" s="13" t="s">
        <v>81</v>
      </c>
      <c r="AY202" s="244" t="s">
        <v>114</v>
      </c>
    </row>
    <row r="203" s="2" customFormat="1" ht="24.15" customHeight="1">
      <c r="A203" s="38"/>
      <c r="B203" s="39"/>
      <c r="C203" s="219" t="s">
        <v>304</v>
      </c>
      <c r="D203" s="219" t="s">
        <v>116</v>
      </c>
      <c r="E203" s="220" t="s">
        <v>305</v>
      </c>
      <c r="F203" s="221" t="s">
        <v>306</v>
      </c>
      <c r="G203" s="222" t="s">
        <v>213</v>
      </c>
      <c r="H203" s="223">
        <v>283.87799999999999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0</v>
      </c>
      <c r="R203" s="229">
        <f>Q203*H203</f>
        <v>0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120</v>
      </c>
      <c r="AT203" s="231" t="s">
        <v>116</v>
      </c>
      <c r="AU203" s="231" t="s">
        <v>83</v>
      </c>
      <c r="AY203" s="17" t="s">
        <v>114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81</v>
      </c>
      <c r="BK203" s="232">
        <f>ROUND(I203*H203,2)</f>
        <v>0</v>
      </c>
      <c r="BL203" s="17" t="s">
        <v>120</v>
      </c>
      <c r="BM203" s="231" t="s">
        <v>307</v>
      </c>
    </row>
    <row r="204" s="2" customFormat="1" ht="24.15" customHeight="1">
      <c r="A204" s="38"/>
      <c r="B204" s="39"/>
      <c r="C204" s="219" t="s">
        <v>308</v>
      </c>
      <c r="D204" s="219" t="s">
        <v>116</v>
      </c>
      <c r="E204" s="220" t="s">
        <v>309</v>
      </c>
      <c r="F204" s="221" t="s">
        <v>310</v>
      </c>
      <c r="G204" s="222" t="s">
        <v>213</v>
      </c>
      <c r="H204" s="223">
        <v>678.27999999999997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</v>
      </c>
      <c r="R204" s="229">
        <f>Q204*H204</f>
        <v>0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120</v>
      </c>
      <c r="AT204" s="231" t="s">
        <v>116</v>
      </c>
      <c r="AU204" s="231" t="s">
        <v>83</v>
      </c>
      <c r="AY204" s="17" t="s">
        <v>114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120</v>
      </c>
      <c r="BM204" s="231" t="s">
        <v>311</v>
      </c>
    </row>
    <row r="205" s="2" customFormat="1" ht="44.25" customHeight="1">
      <c r="A205" s="38"/>
      <c r="B205" s="39"/>
      <c r="C205" s="219" t="s">
        <v>312</v>
      </c>
      <c r="D205" s="219" t="s">
        <v>116</v>
      </c>
      <c r="E205" s="220" t="s">
        <v>313</v>
      </c>
      <c r="F205" s="221" t="s">
        <v>314</v>
      </c>
      <c r="G205" s="222" t="s">
        <v>213</v>
      </c>
      <c r="H205" s="223">
        <v>741.38400000000001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0</v>
      </c>
      <c r="R205" s="229">
        <f>Q205*H205</f>
        <v>0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120</v>
      </c>
      <c r="AT205" s="231" t="s">
        <v>116</v>
      </c>
      <c r="AU205" s="231" t="s">
        <v>83</v>
      </c>
      <c r="AY205" s="17" t="s">
        <v>114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81</v>
      </c>
      <c r="BK205" s="232">
        <f>ROUND(I205*H205,2)</f>
        <v>0</v>
      </c>
      <c r="BL205" s="17" t="s">
        <v>120</v>
      </c>
      <c r="BM205" s="231" t="s">
        <v>315</v>
      </c>
    </row>
    <row r="206" s="2" customFormat="1" ht="55.5" customHeight="1">
      <c r="A206" s="38"/>
      <c r="B206" s="39"/>
      <c r="C206" s="219" t="s">
        <v>316</v>
      </c>
      <c r="D206" s="219" t="s">
        <v>116</v>
      </c>
      <c r="E206" s="220" t="s">
        <v>317</v>
      </c>
      <c r="F206" s="221" t="s">
        <v>318</v>
      </c>
      <c r="G206" s="222" t="s">
        <v>213</v>
      </c>
      <c r="H206" s="223">
        <v>217.09200000000001</v>
      </c>
      <c r="I206" s="224"/>
      <c r="J206" s="225">
        <f>ROUND(I206*H206,2)</f>
        <v>0</v>
      </c>
      <c r="K206" s="226"/>
      <c r="L206" s="44"/>
      <c r="M206" s="266" t="s">
        <v>1</v>
      </c>
      <c r="N206" s="267" t="s">
        <v>38</v>
      </c>
      <c r="O206" s="268"/>
      <c r="P206" s="269">
        <f>O206*H206</f>
        <v>0</v>
      </c>
      <c r="Q206" s="269">
        <v>0</v>
      </c>
      <c r="R206" s="269">
        <f>Q206*H206</f>
        <v>0</v>
      </c>
      <c r="S206" s="269">
        <v>0</v>
      </c>
      <c r="T206" s="27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120</v>
      </c>
      <c r="AT206" s="231" t="s">
        <v>116</v>
      </c>
      <c r="AU206" s="231" t="s">
        <v>83</v>
      </c>
      <c r="AY206" s="17" t="s">
        <v>114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120</v>
      </c>
      <c r="BM206" s="231" t="s">
        <v>319</v>
      </c>
    </row>
    <row r="207" s="2" customFormat="1" ht="6.96" customHeight="1">
      <c r="A207" s="38"/>
      <c r="B207" s="66"/>
      <c r="C207" s="67"/>
      <c r="D207" s="67"/>
      <c r="E207" s="67"/>
      <c r="F207" s="67"/>
      <c r="G207" s="67"/>
      <c r="H207" s="67"/>
      <c r="I207" s="67"/>
      <c r="J207" s="67"/>
      <c r="K207" s="67"/>
      <c r="L207" s="44"/>
      <c r="M207" s="38"/>
      <c r="O207" s="38"/>
      <c r="P207" s="38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</row>
  </sheetData>
  <sheetProtection sheet="1" autoFilter="0" formatColumns="0" formatRows="0" objects="1" scenarios="1" spinCount="100000" saltValue="d3hE5mfGUwrTOL69Cxq/k/SJCAwPPQVzPtLqPkXVZadmLxrvXq/ciwZrHHn84CuRQcoRopkEA+UDcft+R0kCDA==" hashValue="N9XmrqcFmlqMdghrWIn9AyYtYLX0DLc5mL0qqczmVEfwCUuNtYDtMzjbm2JMQfVrz6no1vbXykU7d2AgwDFa2A==" algorithmName="SHA-512" password="CC35"/>
  <autoFilter ref="C119:K20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83</v>
      </c>
    </row>
    <row r="4" s="1" customFormat="1" ht="24.96" customHeight="1">
      <c r="B4" s="20"/>
      <c r="D4" s="138" t="s">
        <v>87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Nemocnice Znojmo, p.o. - Urgentní příjem 3.etapa- Zbudování urgentního příjmu v objektu A1 1.NP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320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27. 6. 2025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 xml:space="preserve"> </v>
      </c>
      <c r="F15" s="38"/>
      <c r="G15" s="38"/>
      <c r="H15" s="38"/>
      <c r="I15" s="140" t="s">
        <v>26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27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29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 xml:space="preserve"> </v>
      </c>
      <c r="F21" s="38"/>
      <c r="G21" s="38"/>
      <c r="H21" s="38"/>
      <c r="I21" s="140" t="s">
        <v>26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31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 xml:space="preserve"> </v>
      </c>
      <c r="F24" s="38"/>
      <c r="G24" s="38"/>
      <c r="H24" s="38"/>
      <c r="I24" s="140" t="s">
        <v>26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33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35</v>
      </c>
      <c r="G32" s="38"/>
      <c r="H32" s="38"/>
      <c r="I32" s="152" t="s">
        <v>34</v>
      </c>
      <c r="J32" s="152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37</v>
      </c>
      <c r="E33" s="140" t="s">
        <v>38</v>
      </c>
      <c r="F33" s="154">
        <f>ROUND((SUM(BE129:BE367)),  2)</f>
        <v>0</v>
      </c>
      <c r="G33" s="38"/>
      <c r="H33" s="38"/>
      <c r="I33" s="155">
        <v>0.20999999999999999</v>
      </c>
      <c r="J33" s="154">
        <f>ROUND(((SUM(BE129:BE367))*I33),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39</v>
      </c>
      <c r="F34" s="154">
        <f>ROUND((SUM(BF129:BF367)),  2)</f>
        <v>0</v>
      </c>
      <c r="G34" s="38"/>
      <c r="H34" s="38"/>
      <c r="I34" s="155">
        <v>0.12</v>
      </c>
      <c r="J34" s="154">
        <f>ROUND(((SUM(BF129:BF367))*I34),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40</v>
      </c>
      <c r="F35" s="154">
        <f>ROUND((SUM(BG129:BG367)),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41</v>
      </c>
      <c r="F36" s="154">
        <f>ROUND((SUM(BH129:BH367)),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42</v>
      </c>
      <c r="F37" s="154">
        <f>ROUND((SUM(BI129:BI367)),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43</v>
      </c>
      <c r="E39" s="158"/>
      <c r="F39" s="158"/>
      <c r="G39" s="159" t="s">
        <v>44</v>
      </c>
      <c r="H39" s="160" t="s">
        <v>45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46</v>
      </c>
      <c r="E50" s="164"/>
      <c r="F50" s="164"/>
      <c r="G50" s="163" t="s">
        <v>47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48</v>
      </c>
      <c r="E61" s="166"/>
      <c r="F61" s="167" t="s">
        <v>49</v>
      </c>
      <c r="G61" s="165" t="s">
        <v>48</v>
      </c>
      <c r="H61" s="166"/>
      <c r="I61" s="166"/>
      <c r="J61" s="168" t="s">
        <v>49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50</v>
      </c>
      <c r="E65" s="169"/>
      <c r="F65" s="169"/>
      <c r="G65" s="163" t="s">
        <v>51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48</v>
      </c>
      <c r="E76" s="166"/>
      <c r="F76" s="167" t="s">
        <v>49</v>
      </c>
      <c r="G76" s="165" t="s">
        <v>48</v>
      </c>
      <c r="H76" s="166"/>
      <c r="I76" s="166"/>
      <c r="J76" s="168" t="s">
        <v>49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Nemocnice Znojmo, p.o. - Urgentní příjem 3.etapa- Zbudování urgentního příjmu v objektu A1 1.NP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02.2 - Komunikace a zpevněné plochy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27. 6. 2025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91</v>
      </c>
      <c r="D94" s="176"/>
      <c r="E94" s="176"/>
      <c r="F94" s="176"/>
      <c r="G94" s="176"/>
      <c r="H94" s="176"/>
      <c r="I94" s="176"/>
      <c r="J94" s="177" t="s">
        <v>92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93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9"/>
      <c r="C97" s="180"/>
      <c r="D97" s="181" t="s">
        <v>95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96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321</v>
      </c>
      <c r="E99" s="188"/>
      <c r="F99" s="188"/>
      <c r="G99" s="188"/>
      <c r="H99" s="188"/>
      <c r="I99" s="188"/>
      <c r="J99" s="189">
        <f>J176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322</v>
      </c>
      <c r="E100" s="188"/>
      <c r="F100" s="188"/>
      <c r="G100" s="188"/>
      <c r="H100" s="188"/>
      <c r="I100" s="188"/>
      <c r="J100" s="189">
        <f>J197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323</v>
      </c>
      <c r="E101" s="188"/>
      <c r="F101" s="188"/>
      <c r="G101" s="188"/>
      <c r="H101" s="188"/>
      <c r="I101" s="188"/>
      <c r="J101" s="189">
        <f>J210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324</v>
      </c>
      <c r="E102" s="188"/>
      <c r="F102" s="188"/>
      <c r="G102" s="188"/>
      <c r="H102" s="188"/>
      <c r="I102" s="188"/>
      <c r="J102" s="189">
        <f>J215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325</v>
      </c>
      <c r="E103" s="188"/>
      <c r="F103" s="188"/>
      <c r="G103" s="188"/>
      <c r="H103" s="188"/>
      <c r="I103" s="188"/>
      <c r="J103" s="189">
        <f>J258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326</v>
      </c>
      <c r="E104" s="188"/>
      <c r="F104" s="188"/>
      <c r="G104" s="188"/>
      <c r="H104" s="188"/>
      <c r="I104" s="188"/>
      <c r="J104" s="189">
        <f>J261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97</v>
      </c>
      <c r="E105" s="188"/>
      <c r="F105" s="188"/>
      <c r="G105" s="188"/>
      <c r="H105" s="188"/>
      <c r="I105" s="188"/>
      <c r="J105" s="189">
        <f>J277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327</v>
      </c>
      <c r="E106" s="188"/>
      <c r="F106" s="188"/>
      <c r="G106" s="188"/>
      <c r="H106" s="188"/>
      <c r="I106" s="188"/>
      <c r="J106" s="189">
        <f>J350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9"/>
      <c r="C107" s="180"/>
      <c r="D107" s="181" t="s">
        <v>328</v>
      </c>
      <c r="E107" s="182"/>
      <c r="F107" s="182"/>
      <c r="G107" s="182"/>
      <c r="H107" s="182"/>
      <c r="I107" s="182"/>
      <c r="J107" s="183">
        <f>J352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5"/>
      <c r="C108" s="186"/>
      <c r="D108" s="187" t="s">
        <v>329</v>
      </c>
      <c r="E108" s="188"/>
      <c r="F108" s="188"/>
      <c r="G108" s="188"/>
      <c r="H108" s="188"/>
      <c r="I108" s="188"/>
      <c r="J108" s="189">
        <f>J353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9" customFormat="1" ht="24.96" customHeight="1">
      <c r="A109" s="9"/>
      <c r="B109" s="179"/>
      <c r="C109" s="180"/>
      <c r="D109" s="181" t="s">
        <v>330</v>
      </c>
      <c r="E109" s="182"/>
      <c r="F109" s="182"/>
      <c r="G109" s="182"/>
      <c r="H109" s="182"/>
      <c r="I109" s="182"/>
      <c r="J109" s="183">
        <f>J362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99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6.25" customHeight="1">
      <c r="A119" s="38"/>
      <c r="B119" s="39"/>
      <c r="C119" s="40"/>
      <c r="D119" s="40"/>
      <c r="E119" s="174" t="str">
        <f>E7</f>
        <v>Nemocnice Znojmo, p.o. - Urgentní příjem 3.etapa- Zbudování urgentního příjmu v objektu A1 1.NP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88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>SO 02.2 - Komunikace a zpevněné plochy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 xml:space="preserve"> </v>
      </c>
      <c r="G123" s="40"/>
      <c r="H123" s="40"/>
      <c r="I123" s="32" t="s">
        <v>22</v>
      </c>
      <c r="J123" s="79" t="str">
        <f>IF(J12="","",J12)</f>
        <v>27. 6. 2025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 xml:space="preserve"> </v>
      </c>
      <c r="G125" s="40"/>
      <c r="H125" s="40"/>
      <c r="I125" s="32" t="s">
        <v>29</v>
      </c>
      <c r="J125" s="36" t="str">
        <f>E21</f>
        <v xml:space="preserve"> 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27</v>
      </c>
      <c r="D126" s="40"/>
      <c r="E126" s="40"/>
      <c r="F126" s="27" t="str">
        <f>IF(E18="","",E18)</f>
        <v>Vyplň údaj</v>
      </c>
      <c r="G126" s="40"/>
      <c r="H126" s="40"/>
      <c r="I126" s="32" t="s">
        <v>31</v>
      </c>
      <c r="J126" s="36" t="str">
        <f>E24</f>
        <v xml:space="preserve"> 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100</v>
      </c>
      <c r="D128" s="194" t="s">
        <v>58</v>
      </c>
      <c r="E128" s="194" t="s">
        <v>54</v>
      </c>
      <c r="F128" s="194" t="s">
        <v>55</v>
      </c>
      <c r="G128" s="194" t="s">
        <v>101</v>
      </c>
      <c r="H128" s="194" t="s">
        <v>102</v>
      </c>
      <c r="I128" s="194" t="s">
        <v>103</v>
      </c>
      <c r="J128" s="195" t="s">
        <v>92</v>
      </c>
      <c r="K128" s="196" t="s">
        <v>104</v>
      </c>
      <c r="L128" s="197"/>
      <c r="M128" s="100" t="s">
        <v>1</v>
      </c>
      <c r="N128" s="101" t="s">
        <v>37</v>
      </c>
      <c r="O128" s="101" t="s">
        <v>105</v>
      </c>
      <c r="P128" s="101" t="s">
        <v>106</v>
      </c>
      <c r="Q128" s="101" t="s">
        <v>107</v>
      </c>
      <c r="R128" s="101" t="s">
        <v>108</v>
      </c>
      <c r="S128" s="101" t="s">
        <v>109</v>
      </c>
      <c r="T128" s="102" t="s">
        <v>110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111</v>
      </c>
      <c r="D129" s="40"/>
      <c r="E129" s="40"/>
      <c r="F129" s="40"/>
      <c r="G129" s="40"/>
      <c r="H129" s="40"/>
      <c r="I129" s="40"/>
      <c r="J129" s="198">
        <f>BK129</f>
        <v>0</v>
      </c>
      <c r="K129" s="40"/>
      <c r="L129" s="44"/>
      <c r="M129" s="103"/>
      <c r="N129" s="199"/>
      <c r="O129" s="104"/>
      <c r="P129" s="200">
        <f>P130+P352+P362</f>
        <v>0</v>
      </c>
      <c r="Q129" s="104"/>
      <c r="R129" s="200">
        <f>R130+R352+R362</f>
        <v>4903.5592496999998</v>
      </c>
      <c r="S129" s="104"/>
      <c r="T129" s="201">
        <f>T130+T352+T362</f>
        <v>14.48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72</v>
      </c>
      <c r="AU129" s="17" t="s">
        <v>94</v>
      </c>
      <c r="BK129" s="202">
        <f>BK130+BK352+BK362</f>
        <v>0</v>
      </c>
    </row>
    <row r="130" s="12" customFormat="1" ht="25.92" customHeight="1">
      <c r="A130" s="12"/>
      <c r="B130" s="203"/>
      <c r="C130" s="204"/>
      <c r="D130" s="205" t="s">
        <v>72</v>
      </c>
      <c r="E130" s="206" t="s">
        <v>112</v>
      </c>
      <c r="F130" s="206" t="s">
        <v>113</v>
      </c>
      <c r="G130" s="204"/>
      <c r="H130" s="204"/>
      <c r="I130" s="207"/>
      <c r="J130" s="208">
        <f>BK130</f>
        <v>0</v>
      </c>
      <c r="K130" s="204"/>
      <c r="L130" s="209"/>
      <c r="M130" s="210"/>
      <c r="N130" s="211"/>
      <c r="O130" s="211"/>
      <c r="P130" s="212">
        <f>P131+P176+P197+P210+P215+P258+P261+P277+P350</f>
        <v>0</v>
      </c>
      <c r="Q130" s="211"/>
      <c r="R130" s="212">
        <f>R131+R176+R197+R210+R215+R258+R261+R277+R350</f>
        <v>4903.5312496999995</v>
      </c>
      <c r="S130" s="211"/>
      <c r="T130" s="213">
        <f>T131+T176+T197+T210+T215+T258+T261+T277+T350</f>
        <v>14.48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4" t="s">
        <v>81</v>
      </c>
      <c r="AT130" s="215" t="s">
        <v>72</v>
      </c>
      <c r="AU130" s="215" t="s">
        <v>73</v>
      </c>
      <c r="AY130" s="214" t="s">
        <v>114</v>
      </c>
      <c r="BK130" s="216">
        <f>BK131+BK176+BK197+BK210+BK215+BK258+BK261+BK277+BK350</f>
        <v>0</v>
      </c>
    </row>
    <row r="131" s="12" customFormat="1" ht="22.8" customHeight="1">
      <c r="A131" s="12"/>
      <c r="B131" s="203"/>
      <c r="C131" s="204"/>
      <c r="D131" s="205" t="s">
        <v>72</v>
      </c>
      <c r="E131" s="217" t="s">
        <v>81</v>
      </c>
      <c r="F131" s="217" t="s">
        <v>115</v>
      </c>
      <c r="G131" s="204"/>
      <c r="H131" s="204"/>
      <c r="I131" s="207"/>
      <c r="J131" s="218">
        <f>BK131</f>
        <v>0</v>
      </c>
      <c r="K131" s="204"/>
      <c r="L131" s="209"/>
      <c r="M131" s="210"/>
      <c r="N131" s="211"/>
      <c r="O131" s="211"/>
      <c r="P131" s="212">
        <f>SUM(P132:P175)</f>
        <v>0</v>
      </c>
      <c r="Q131" s="211"/>
      <c r="R131" s="212">
        <f>SUM(R132:R175)</f>
        <v>1850.7276780000002</v>
      </c>
      <c r="S131" s="211"/>
      <c r="T131" s="213">
        <f>SUM(T132:T175)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81</v>
      </c>
      <c r="AT131" s="215" t="s">
        <v>72</v>
      </c>
      <c r="AU131" s="215" t="s">
        <v>81</v>
      </c>
      <c r="AY131" s="214" t="s">
        <v>114</v>
      </c>
      <c r="BK131" s="216">
        <f>SUM(BK132:BK175)</f>
        <v>0</v>
      </c>
    </row>
    <row r="132" s="2" customFormat="1" ht="24.15" customHeight="1">
      <c r="A132" s="38"/>
      <c r="B132" s="39"/>
      <c r="C132" s="219" t="s">
        <v>81</v>
      </c>
      <c r="D132" s="219" t="s">
        <v>116</v>
      </c>
      <c r="E132" s="220" t="s">
        <v>331</v>
      </c>
      <c r="F132" s="221" t="s">
        <v>332</v>
      </c>
      <c r="G132" s="222" t="s">
        <v>134</v>
      </c>
      <c r="H132" s="223">
        <v>20</v>
      </c>
      <c r="I132" s="224"/>
      <c r="J132" s="225">
        <f>ROUND(I132*H132,2)</f>
        <v>0</v>
      </c>
      <c r="K132" s="226"/>
      <c r="L132" s="44"/>
      <c r="M132" s="227" t="s">
        <v>1</v>
      </c>
      <c r="N132" s="228" t="s">
        <v>38</v>
      </c>
      <c r="O132" s="91"/>
      <c r="P132" s="229">
        <f>O132*H132</f>
        <v>0</v>
      </c>
      <c r="Q132" s="229">
        <v>0.26000000000000001</v>
      </c>
      <c r="R132" s="229">
        <f>Q132*H132</f>
        <v>5.2000000000000002</v>
      </c>
      <c r="S132" s="229">
        <v>0</v>
      </c>
      <c r="T132" s="230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1" t="s">
        <v>120</v>
      </c>
      <c r="AT132" s="231" t="s">
        <v>116</v>
      </c>
      <c r="AU132" s="231" t="s">
        <v>83</v>
      </c>
      <c r="AY132" s="17" t="s">
        <v>114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17" t="s">
        <v>81</v>
      </c>
      <c r="BK132" s="232">
        <f>ROUND(I132*H132,2)</f>
        <v>0</v>
      </c>
      <c r="BL132" s="17" t="s">
        <v>120</v>
      </c>
      <c r="BM132" s="231" t="s">
        <v>333</v>
      </c>
    </row>
    <row r="133" s="13" customFormat="1">
      <c r="A133" s="13"/>
      <c r="B133" s="233"/>
      <c r="C133" s="234"/>
      <c r="D133" s="235" t="s">
        <v>122</v>
      </c>
      <c r="E133" s="236" t="s">
        <v>1</v>
      </c>
      <c r="F133" s="237" t="s">
        <v>334</v>
      </c>
      <c r="G133" s="234"/>
      <c r="H133" s="238">
        <v>20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122</v>
      </c>
      <c r="AU133" s="244" t="s">
        <v>83</v>
      </c>
      <c r="AV133" s="13" t="s">
        <v>83</v>
      </c>
      <c r="AW133" s="13" t="s">
        <v>30</v>
      </c>
      <c r="AX133" s="13" t="s">
        <v>81</v>
      </c>
      <c r="AY133" s="244" t="s">
        <v>114</v>
      </c>
    </row>
    <row r="134" s="2" customFormat="1" ht="33" customHeight="1">
      <c r="A134" s="38"/>
      <c r="B134" s="39"/>
      <c r="C134" s="219" t="s">
        <v>83</v>
      </c>
      <c r="D134" s="219" t="s">
        <v>116</v>
      </c>
      <c r="E134" s="220" t="s">
        <v>335</v>
      </c>
      <c r="F134" s="221" t="s">
        <v>336</v>
      </c>
      <c r="G134" s="222" t="s">
        <v>172</v>
      </c>
      <c r="H134" s="223">
        <v>699.48000000000002</v>
      </c>
      <c r="I134" s="224"/>
      <c r="J134" s="225">
        <f>ROUND(I134*H134,2)</f>
        <v>0</v>
      </c>
      <c r="K134" s="226"/>
      <c r="L134" s="44"/>
      <c r="M134" s="227" t="s">
        <v>1</v>
      </c>
      <c r="N134" s="228" t="s">
        <v>38</v>
      </c>
      <c r="O134" s="91"/>
      <c r="P134" s="229">
        <f>O134*H134</f>
        <v>0</v>
      </c>
      <c r="Q134" s="229">
        <v>0</v>
      </c>
      <c r="R134" s="229">
        <f>Q134*H134</f>
        <v>0</v>
      </c>
      <c r="S134" s="229">
        <v>0</v>
      </c>
      <c r="T134" s="230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1" t="s">
        <v>120</v>
      </c>
      <c r="AT134" s="231" t="s">
        <v>116</v>
      </c>
      <c r="AU134" s="231" t="s">
        <v>83</v>
      </c>
      <c r="AY134" s="17" t="s">
        <v>114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17" t="s">
        <v>81</v>
      </c>
      <c r="BK134" s="232">
        <f>ROUND(I134*H134,2)</f>
        <v>0</v>
      </c>
      <c r="BL134" s="17" t="s">
        <v>120</v>
      </c>
      <c r="BM134" s="231" t="s">
        <v>337</v>
      </c>
    </row>
    <row r="135" s="13" customFormat="1">
      <c r="A135" s="13"/>
      <c r="B135" s="233"/>
      <c r="C135" s="234"/>
      <c r="D135" s="235" t="s">
        <v>122</v>
      </c>
      <c r="E135" s="236" t="s">
        <v>1</v>
      </c>
      <c r="F135" s="237" t="s">
        <v>338</v>
      </c>
      <c r="G135" s="234"/>
      <c r="H135" s="238">
        <v>699.48000000000002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122</v>
      </c>
      <c r="AU135" s="244" t="s">
        <v>83</v>
      </c>
      <c r="AV135" s="13" t="s">
        <v>83</v>
      </c>
      <c r="AW135" s="13" t="s">
        <v>30</v>
      </c>
      <c r="AX135" s="13" t="s">
        <v>81</v>
      </c>
      <c r="AY135" s="244" t="s">
        <v>114</v>
      </c>
    </row>
    <row r="136" s="2" customFormat="1" ht="37.8" customHeight="1">
      <c r="A136" s="38"/>
      <c r="B136" s="39"/>
      <c r="C136" s="219" t="s">
        <v>128</v>
      </c>
      <c r="D136" s="219" t="s">
        <v>116</v>
      </c>
      <c r="E136" s="220" t="s">
        <v>197</v>
      </c>
      <c r="F136" s="221" t="s">
        <v>198</v>
      </c>
      <c r="G136" s="222" t="s">
        <v>172</v>
      </c>
      <c r="H136" s="223">
        <v>699.48000000000002</v>
      </c>
      <c r="I136" s="224"/>
      <c r="J136" s="225">
        <f>ROUND(I136*H136,2)</f>
        <v>0</v>
      </c>
      <c r="K136" s="226"/>
      <c r="L136" s="44"/>
      <c r="M136" s="227" t="s">
        <v>1</v>
      </c>
      <c r="N136" s="228" t="s">
        <v>38</v>
      </c>
      <c r="O136" s="91"/>
      <c r="P136" s="229">
        <f>O136*H136</f>
        <v>0</v>
      </c>
      <c r="Q136" s="229">
        <v>0</v>
      </c>
      <c r="R136" s="229">
        <f>Q136*H136</f>
        <v>0</v>
      </c>
      <c r="S136" s="229">
        <v>0</v>
      </c>
      <c r="T136" s="230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1" t="s">
        <v>120</v>
      </c>
      <c r="AT136" s="231" t="s">
        <v>116</v>
      </c>
      <c r="AU136" s="231" t="s">
        <v>83</v>
      </c>
      <c r="AY136" s="17" t="s">
        <v>114</v>
      </c>
      <c r="BE136" s="232">
        <f>IF(N136="základní",J136,0)</f>
        <v>0</v>
      </c>
      <c r="BF136" s="232">
        <f>IF(N136="snížená",J136,0)</f>
        <v>0</v>
      </c>
      <c r="BG136" s="232">
        <f>IF(N136="zákl. přenesená",J136,0)</f>
        <v>0</v>
      </c>
      <c r="BH136" s="232">
        <f>IF(N136="sníž. přenesená",J136,0)</f>
        <v>0</v>
      </c>
      <c r="BI136" s="232">
        <f>IF(N136="nulová",J136,0)</f>
        <v>0</v>
      </c>
      <c r="BJ136" s="17" t="s">
        <v>81</v>
      </c>
      <c r="BK136" s="232">
        <f>ROUND(I136*H136,2)</f>
        <v>0</v>
      </c>
      <c r="BL136" s="17" t="s">
        <v>120</v>
      </c>
      <c r="BM136" s="231" t="s">
        <v>339</v>
      </c>
    </row>
    <row r="137" s="2" customFormat="1" ht="37.8" customHeight="1">
      <c r="A137" s="38"/>
      <c r="B137" s="39"/>
      <c r="C137" s="219" t="s">
        <v>120</v>
      </c>
      <c r="D137" s="219" t="s">
        <v>116</v>
      </c>
      <c r="E137" s="220" t="s">
        <v>201</v>
      </c>
      <c r="F137" s="221" t="s">
        <v>202</v>
      </c>
      <c r="G137" s="222" t="s">
        <v>172</v>
      </c>
      <c r="H137" s="223">
        <v>6994.8000000000002</v>
      </c>
      <c r="I137" s="224"/>
      <c r="J137" s="225">
        <f>ROUND(I137*H137,2)</f>
        <v>0</v>
      </c>
      <c r="K137" s="226"/>
      <c r="L137" s="44"/>
      <c r="M137" s="227" t="s">
        <v>1</v>
      </c>
      <c r="N137" s="228" t="s">
        <v>38</v>
      </c>
      <c r="O137" s="91"/>
      <c r="P137" s="229">
        <f>O137*H137</f>
        <v>0</v>
      </c>
      <c r="Q137" s="229">
        <v>0</v>
      </c>
      <c r="R137" s="229">
        <f>Q137*H137</f>
        <v>0</v>
      </c>
      <c r="S137" s="229">
        <v>0</v>
      </c>
      <c r="T137" s="230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1" t="s">
        <v>120</v>
      </c>
      <c r="AT137" s="231" t="s">
        <v>116</v>
      </c>
      <c r="AU137" s="231" t="s">
        <v>83</v>
      </c>
      <c r="AY137" s="17" t="s">
        <v>114</v>
      </c>
      <c r="BE137" s="232">
        <f>IF(N137="základní",J137,0)</f>
        <v>0</v>
      </c>
      <c r="BF137" s="232">
        <f>IF(N137="snížená",J137,0)</f>
        <v>0</v>
      </c>
      <c r="BG137" s="232">
        <f>IF(N137="zákl. přenesená",J137,0)</f>
        <v>0</v>
      </c>
      <c r="BH137" s="232">
        <f>IF(N137="sníž. přenesená",J137,0)</f>
        <v>0</v>
      </c>
      <c r="BI137" s="232">
        <f>IF(N137="nulová",J137,0)</f>
        <v>0</v>
      </c>
      <c r="BJ137" s="17" t="s">
        <v>81</v>
      </c>
      <c r="BK137" s="232">
        <f>ROUND(I137*H137,2)</f>
        <v>0</v>
      </c>
      <c r="BL137" s="17" t="s">
        <v>120</v>
      </c>
      <c r="BM137" s="231" t="s">
        <v>340</v>
      </c>
    </row>
    <row r="138" s="13" customFormat="1">
      <c r="A138" s="13"/>
      <c r="B138" s="233"/>
      <c r="C138" s="234"/>
      <c r="D138" s="235" t="s">
        <v>122</v>
      </c>
      <c r="E138" s="236" t="s">
        <v>1</v>
      </c>
      <c r="F138" s="237" t="s">
        <v>341</v>
      </c>
      <c r="G138" s="234"/>
      <c r="H138" s="238">
        <v>6994.8000000000002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122</v>
      </c>
      <c r="AU138" s="244" t="s">
        <v>83</v>
      </c>
      <c r="AV138" s="13" t="s">
        <v>83</v>
      </c>
      <c r="AW138" s="13" t="s">
        <v>30</v>
      </c>
      <c r="AX138" s="13" t="s">
        <v>81</v>
      </c>
      <c r="AY138" s="244" t="s">
        <v>114</v>
      </c>
    </row>
    <row r="139" s="2" customFormat="1" ht="24.15" customHeight="1">
      <c r="A139" s="38"/>
      <c r="B139" s="39"/>
      <c r="C139" s="219" t="s">
        <v>137</v>
      </c>
      <c r="D139" s="219" t="s">
        <v>116</v>
      </c>
      <c r="E139" s="220" t="s">
        <v>342</v>
      </c>
      <c r="F139" s="221" t="s">
        <v>343</v>
      </c>
      <c r="G139" s="222" t="s">
        <v>172</v>
      </c>
      <c r="H139" s="223">
        <v>1006.48</v>
      </c>
      <c r="I139" s="224"/>
      <c r="J139" s="225">
        <f>ROUND(I139*H139,2)</f>
        <v>0</v>
      </c>
      <c r="K139" s="226"/>
      <c r="L139" s="44"/>
      <c r="M139" s="227" t="s">
        <v>1</v>
      </c>
      <c r="N139" s="228" t="s">
        <v>38</v>
      </c>
      <c r="O139" s="91"/>
      <c r="P139" s="229">
        <f>O139*H139</f>
        <v>0</v>
      </c>
      <c r="Q139" s="229">
        <v>0</v>
      </c>
      <c r="R139" s="229">
        <f>Q139*H139</f>
        <v>0</v>
      </c>
      <c r="S139" s="229">
        <v>0</v>
      </c>
      <c r="T139" s="230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1" t="s">
        <v>120</v>
      </c>
      <c r="AT139" s="231" t="s">
        <v>116</v>
      </c>
      <c r="AU139" s="231" t="s">
        <v>83</v>
      </c>
      <c r="AY139" s="17" t="s">
        <v>114</v>
      </c>
      <c r="BE139" s="232">
        <f>IF(N139="základní",J139,0)</f>
        <v>0</v>
      </c>
      <c r="BF139" s="232">
        <f>IF(N139="snížená",J139,0)</f>
        <v>0</v>
      </c>
      <c r="BG139" s="232">
        <f>IF(N139="zákl. přenesená",J139,0)</f>
        <v>0</v>
      </c>
      <c r="BH139" s="232">
        <f>IF(N139="sníž. přenesená",J139,0)</f>
        <v>0</v>
      </c>
      <c r="BI139" s="232">
        <f>IF(N139="nulová",J139,0)</f>
        <v>0</v>
      </c>
      <c r="BJ139" s="17" t="s">
        <v>81</v>
      </c>
      <c r="BK139" s="232">
        <f>ROUND(I139*H139,2)</f>
        <v>0</v>
      </c>
      <c r="BL139" s="17" t="s">
        <v>120</v>
      </c>
      <c r="BM139" s="231" t="s">
        <v>344</v>
      </c>
    </row>
    <row r="140" s="13" customFormat="1">
      <c r="A140" s="13"/>
      <c r="B140" s="233"/>
      <c r="C140" s="234"/>
      <c r="D140" s="235" t="s">
        <v>122</v>
      </c>
      <c r="E140" s="236" t="s">
        <v>1</v>
      </c>
      <c r="F140" s="237" t="s">
        <v>345</v>
      </c>
      <c r="G140" s="234"/>
      <c r="H140" s="238">
        <v>307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122</v>
      </c>
      <c r="AU140" s="244" t="s">
        <v>83</v>
      </c>
      <c r="AV140" s="13" t="s">
        <v>83</v>
      </c>
      <c r="AW140" s="13" t="s">
        <v>30</v>
      </c>
      <c r="AX140" s="13" t="s">
        <v>73</v>
      </c>
      <c r="AY140" s="244" t="s">
        <v>114</v>
      </c>
    </row>
    <row r="141" s="13" customFormat="1">
      <c r="A141" s="13"/>
      <c r="B141" s="233"/>
      <c r="C141" s="234"/>
      <c r="D141" s="235" t="s">
        <v>122</v>
      </c>
      <c r="E141" s="236" t="s">
        <v>1</v>
      </c>
      <c r="F141" s="237" t="s">
        <v>346</v>
      </c>
      <c r="G141" s="234"/>
      <c r="H141" s="238">
        <v>699.48000000000002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122</v>
      </c>
      <c r="AU141" s="244" t="s">
        <v>83</v>
      </c>
      <c r="AV141" s="13" t="s">
        <v>83</v>
      </c>
      <c r="AW141" s="13" t="s">
        <v>30</v>
      </c>
      <c r="AX141" s="13" t="s">
        <v>73</v>
      </c>
      <c r="AY141" s="244" t="s">
        <v>114</v>
      </c>
    </row>
    <row r="142" s="15" customFormat="1">
      <c r="A142" s="15"/>
      <c r="B142" s="255"/>
      <c r="C142" s="256"/>
      <c r="D142" s="235" t="s">
        <v>122</v>
      </c>
      <c r="E142" s="257" t="s">
        <v>1</v>
      </c>
      <c r="F142" s="258" t="s">
        <v>155</v>
      </c>
      <c r="G142" s="256"/>
      <c r="H142" s="259">
        <v>1006.48</v>
      </c>
      <c r="I142" s="260"/>
      <c r="J142" s="256"/>
      <c r="K142" s="256"/>
      <c r="L142" s="261"/>
      <c r="M142" s="262"/>
      <c r="N142" s="263"/>
      <c r="O142" s="263"/>
      <c r="P142" s="263"/>
      <c r="Q142" s="263"/>
      <c r="R142" s="263"/>
      <c r="S142" s="263"/>
      <c r="T142" s="264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5" t="s">
        <v>122</v>
      </c>
      <c r="AU142" s="265" t="s">
        <v>83</v>
      </c>
      <c r="AV142" s="15" t="s">
        <v>120</v>
      </c>
      <c r="AW142" s="15" t="s">
        <v>30</v>
      </c>
      <c r="AX142" s="15" t="s">
        <v>81</v>
      </c>
      <c r="AY142" s="265" t="s">
        <v>114</v>
      </c>
    </row>
    <row r="143" s="2" customFormat="1" ht="16.5" customHeight="1">
      <c r="A143" s="38"/>
      <c r="B143" s="39"/>
      <c r="C143" s="271" t="s">
        <v>142</v>
      </c>
      <c r="D143" s="271" t="s">
        <v>347</v>
      </c>
      <c r="E143" s="272" t="s">
        <v>348</v>
      </c>
      <c r="F143" s="273" t="s">
        <v>349</v>
      </c>
      <c r="G143" s="274" t="s">
        <v>213</v>
      </c>
      <c r="H143" s="275">
        <v>1570.1600000000001</v>
      </c>
      <c r="I143" s="276"/>
      <c r="J143" s="277">
        <f>ROUND(I143*H143,2)</f>
        <v>0</v>
      </c>
      <c r="K143" s="278"/>
      <c r="L143" s="279"/>
      <c r="M143" s="280" t="s">
        <v>1</v>
      </c>
      <c r="N143" s="281" t="s">
        <v>38</v>
      </c>
      <c r="O143" s="91"/>
      <c r="P143" s="229">
        <f>O143*H143</f>
        <v>0</v>
      </c>
      <c r="Q143" s="229">
        <v>1</v>
      </c>
      <c r="R143" s="229">
        <f>Q143*H143</f>
        <v>1570.1600000000001</v>
      </c>
      <c r="S143" s="229">
        <v>0</v>
      </c>
      <c r="T143" s="230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1" t="s">
        <v>156</v>
      </c>
      <c r="AT143" s="231" t="s">
        <v>347</v>
      </c>
      <c r="AU143" s="231" t="s">
        <v>83</v>
      </c>
      <c r="AY143" s="17" t="s">
        <v>114</v>
      </c>
      <c r="BE143" s="232">
        <f>IF(N143="základní",J143,0)</f>
        <v>0</v>
      </c>
      <c r="BF143" s="232">
        <f>IF(N143="snížená",J143,0)</f>
        <v>0</v>
      </c>
      <c r="BG143" s="232">
        <f>IF(N143="zákl. přenesená",J143,0)</f>
        <v>0</v>
      </c>
      <c r="BH143" s="232">
        <f>IF(N143="sníž. přenesená",J143,0)</f>
        <v>0</v>
      </c>
      <c r="BI143" s="232">
        <f>IF(N143="nulová",J143,0)</f>
        <v>0</v>
      </c>
      <c r="BJ143" s="17" t="s">
        <v>81</v>
      </c>
      <c r="BK143" s="232">
        <f>ROUND(I143*H143,2)</f>
        <v>0</v>
      </c>
      <c r="BL143" s="17" t="s">
        <v>120</v>
      </c>
      <c r="BM143" s="231" t="s">
        <v>350</v>
      </c>
    </row>
    <row r="144" s="15" customFormat="1">
      <c r="A144" s="15"/>
      <c r="B144" s="255"/>
      <c r="C144" s="256"/>
      <c r="D144" s="235" t="s">
        <v>122</v>
      </c>
      <c r="E144" s="257" t="s">
        <v>1</v>
      </c>
      <c r="F144" s="258" t="s">
        <v>155</v>
      </c>
      <c r="G144" s="256"/>
      <c r="H144" s="259">
        <v>1570.1600000000001</v>
      </c>
      <c r="I144" s="260"/>
      <c r="J144" s="256"/>
      <c r="K144" s="256"/>
      <c r="L144" s="261"/>
      <c r="M144" s="262"/>
      <c r="N144" s="263"/>
      <c r="O144" s="263"/>
      <c r="P144" s="263"/>
      <c r="Q144" s="263"/>
      <c r="R144" s="263"/>
      <c r="S144" s="263"/>
      <c r="T144" s="26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5" t="s">
        <v>122</v>
      </c>
      <c r="AU144" s="265" t="s">
        <v>83</v>
      </c>
      <c r="AV144" s="15" t="s">
        <v>120</v>
      </c>
      <c r="AW144" s="15" t="s">
        <v>30</v>
      </c>
      <c r="AX144" s="15" t="s">
        <v>73</v>
      </c>
      <c r="AY144" s="265" t="s">
        <v>114</v>
      </c>
    </row>
    <row r="145" s="2" customFormat="1" ht="33" customHeight="1">
      <c r="A145" s="38"/>
      <c r="B145" s="39"/>
      <c r="C145" s="219" t="s">
        <v>147</v>
      </c>
      <c r="D145" s="219" t="s">
        <v>116</v>
      </c>
      <c r="E145" s="220" t="s">
        <v>211</v>
      </c>
      <c r="F145" s="221" t="s">
        <v>351</v>
      </c>
      <c r="G145" s="222" t="s">
        <v>213</v>
      </c>
      <c r="H145" s="223">
        <v>1259.0640000000001</v>
      </c>
      <c r="I145" s="224"/>
      <c r="J145" s="225">
        <f>ROUND(I145*H145,2)</f>
        <v>0</v>
      </c>
      <c r="K145" s="226"/>
      <c r="L145" s="44"/>
      <c r="M145" s="227" t="s">
        <v>1</v>
      </c>
      <c r="N145" s="228" t="s">
        <v>38</v>
      </c>
      <c r="O145" s="91"/>
      <c r="P145" s="229">
        <f>O145*H145</f>
        <v>0</v>
      </c>
      <c r="Q145" s="229">
        <v>0</v>
      </c>
      <c r="R145" s="229">
        <f>Q145*H145</f>
        <v>0</v>
      </c>
      <c r="S145" s="229">
        <v>0</v>
      </c>
      <c r="T145" s="230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1" t="s">
        <v>120</v>
      </c>
      <c r="AT145" s="231" t="s">
        <v>116</v>
      </c>
      <c r="AU145" s="231" t="s">
        <v>83</v>
      </c>
      <c r="AY145" s="17" t="s">
        <v>114</v>
      </c>
      <c r="BE145" s="232">
        <f>IF(N145="základní",J145,0)</f>
        <v>0</v>
      </c>
      <c r="BF145" s="232">
        <f>IF(N145="snížená",J145,0)</f>
        <v>0</v>
      </c>
      <c r="BG145" s="232">
        <f>IF(N145="zákl. přenesená",J145,0)</f>
        <v>0</v>
      </c>
      <c r="BH145" s="232">
        <f>IF(N145="sníž. přenesená",J145,0)</f>
        <v>0</v>
      </c>
      <c r="BI145" s="232">
        <f>IF(N145="nulová",J145,0)</f>
        <v>0</v>
      </c>
      <c r="BJ145" s="17" t="s">
        <v>81</v>
      </c>
      <c r="BK145" s="232">
        <f>ROUND(I145*H145,2)</f>
        <v>0</v>
      </c>
      <c r="BL145" s="17" t="s">
        <v>120</v>
      </c>
      <c r="BM145" s="231" t="s">
        <v>352</v>
      </c>
    </row>
    <row r="146" s="13" customFormat="1">
      <c r="A146" s="13"/>
      <c r="B146" s="233"/>
      <c r="C146" s="234"/>
      <c r="D146" s="235" t="s">
        <v>122</v>
      </c>
      <c r="E146" s="236" t="s">
        <v>1</v>
      </c>
      <c r="F146" s="237" t="s">
        <v>353</v>
      </c>
      <c r="G146" s="234"/>
      <c r="H146" s="238">
        <v>1259.0640000000001</v>
      </c>
      <c r="I146" s="239"/>
      <c r="J146" s="234"/>
      <c r="K146" s="234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122</v>
      </c>
      <c r="AU146" s="244" t="s">
        <v>83</v>
      </c>
      <c r="AV146" s="13" t="s">
        <v>83</v>
      </c>
      <c r="AW146" s="13" t="s">
        <v>30</v>
      </c>
      <c r="AX146" s="13" t="s">
        <v>81</v>
      </c>
      <c r="AY146" s="244" t="s">
        <v>114</v>
      </c>
    </row>
    <row r="147" s="2" customFormat="1" ht="16.5" customHeight="1">
      <c r="A147" s="38"/>
      <c r="B147" s="39"/>
      <c r="C147" s="219" t="s">
        <v>156</v>
      </c>
      <c r="D147" s="219" t="s">
        <v>116</v>
      </c>
      <c r="E147" s="220" t="s">
        <v>217</v>
      </c>
      <c r="F147" s="221" t="s">
        <v>218</v>
      </c>
      <c r="G147" s="222" t="s">
        <v>172</v>
      </c>
      <c r="H147" s="223">
        <v>699.48000000000002</v>
      </c>
      <c r="I147" s="224"/>
      <c r="J147" s="225">
        <f>ROUND(I147*H147,2)</f>
        <v>0</v>
      </c>
      <c r="K147" s="226"/>
      <c r="L147" s="44"/>
      <c r="M147" s="227" t="s">
        <v>1</v>
      </c>
      <c r="N147" s="228" t="s">
        <v>38</v>
      </c>
      <c r="O147" s="91"/>
      <c r="P147" s="229">
        <f>O147*H147</f>
        <v>0</v>
      </c>
      <c r="Q147" s="229">
        <v>0</v>
      </c>
      <c r="R147" s="229">
        <f>Q147*H147</f>
        <v>0</v>
      </c>
      <c r="S147" s="229">
        <v>0</v>
      </c>
      <c r="T147" s="230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1" t="s">
        <v>120</v>
      </c>
      <c r="AT147" s="231" t="s">
        <v>116</v>
      </c>
      <c r="AU147" s="231" t="s">
        <v>83</v>
      </c>
      <c r="AY147" s="17" t="s">
        <v>114</v>
      </c>
      <c r="BE147" s="232">
        <f>IF(N147="základní",J147,0)</f>
        <v>0</v>
      </c>
      <c r="BF147" s="232">
        <f>IF(N147="snížená",J147,0)</f>
        <v>0</v>
      </c>
      <c r="BG147" s="232">
        <f>IF(N147="zákl. přenesená",J147,0)</f>
        <v>0</v>
      </c>
      <c r="BH147" s="232">
        <f>IF(N147="sníž. přenesená",J147,0)</f>
        <v>0</v>
      </c>
      <c r="BI147" s="232">
        <f>IF(N147="nulová",J147,0)</f>
        <v>0</v>
      </c>
      <c r="BJ147" s="17" t="s">
        <v>81</v>
      </c>
      <c r="BK147" s="232">
        <f>ROUND(I147*H147,2)</f>
        <v>0</v>
      </c>
      <c r="BL147" s="17" t="s">
        <v>120</v>
      </c>
      <c r="BM147" s="231" t="s">
        <v>354</v>
      </c>
    </row>
    <row r="148" s="2" customFormat="1" ht="33" customHeight="1">
      <c r="A148" s="38"/>
      <c r="B148" s="39"/>
      <c r="C148" s="219" t="s">
        <v>161</v>
      </c>
      <c r="D148" s="219" t="s">
        <v>116</v>
      </c>
      <c r="E148" s="220" t="s">
        <v>355</v>
      </c>
      <c r="F148" s="221" t="s">
        <v>356</v>
      </c>
      <c r="G148" s="222" t="s">
        <v>134</v>
      </c>
      <c r="H148" s="223">
        <v>1013</v>
      </c>
      <c r="I148" s="224"/>
      <c r="J148" s="225">
        <f>ROUND(I148*H148,2)</f>
        <v>0</v>
      </c>
      <c r="K148" s="226"/>
      <c r="L148" s="44"/>
      <c r="M148" s="227" t="s">
        <v>1</v>
      </c>
      <c r="N148" s="228" t="s">
        <v>38</v>
      </c>
      <c r="O148" s="91"/>
      <c r="P148" s="229">
        <f>O148*H148</f>
        <v>0</v>
      </c>
      <c r="Q148" s="229">
        <v>0</v>
      </c>
      <c r="R148" s="229">
        <f>Q148*H148</f>
        <v>0</v>
      </c>
      <c r="S148" s="229">
        <v>0</v>
      </c>
      <c r="T148" s="230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1" t="s">
        <v>120</v>
      </c>
      <c r="AT148" s="231" t="s">
        <v>116</v>
      </c>
      <c r="AU148" s="231" t="s">
        <v>83</v>
      </c>
      <c r="AY148" s="17" t="s">
        <v>114</v>
      </c>
      <c r="BE148" s="232">
        <f>IF(N148="základní",J148,0)</f>
        <v>0</v>
      </c>
      <c r="BF148" s="232">
        <f>IF(N148="snížená",J148,0)</f>
        <v>0</v>
      </c>
      <c r="BG148" s="232">
        <f>IF(N148="zákl. přenesená",J148,0)</f>
        <v>0</v>
      </c>
      <c r="BH148" s="232">
        <f>IF(N148="sníž. přenesená",J148,0)</f>
        <v>0</v>
      </c>
      <c r="BI148" s="232">
        <f>IF(N148="nulová",J148,0)</f>
        <v>0</v>
      </c>
      <c r="BJ148" s="17" t="s">
        <v>81</v>
      </c>
      <c r="BK148" s="232">
        <f>ROUND(I148*H148,2)</f>
        <v>0</v>
      </c>
      <c r="BL148" s="17" t="s">
        <v>120</v>
      </c>
      <c r="BM148" s="231" t="s">
        <v>357</v>
      </c>
    </row>
    <row r="149" s="2" customFormat="1" ht="16.5" customHeight="1">
      <c r="A149" s="38"/>
      <c r="B149" s="39"/>
      <c r="C149" s="271" t="s">
        <v>169</v>
      </c>
      <c r="D149" s="271" t="s">
        <v>347</v>
      </c>
      <c r="E149" s="272" t="s">
        <v>358</v>
      </c>
      <c r="F149" s="273" t="s">
        <v>359</v>
      </c>
      <c r="G149" s="274" t="s">
        <v>213</v>
      </c>
      <c r="H149" s="275">
        <v>273.50999999999999</v>
      </c>
      <c r="I149" s="276"/>
      <c r="J149" s="277">
        <f>ROUND(I149*H149,2)</f>
        <v>0</v>
      </c>
      <c r="K149" s="278"/>
      <c r="L149" s="279"/>
      <c r="M149" s="280" t="s">
        <v>1</v>
      </c>
      <c r="N149" s="281" t="s">
        <v>38</v>
      </c>
      <c r="O149" s="91"/>
      <c r="P149" s="229">
        <f>O149*H149</f>
        <v>0</v>
      </c>
      <c r="Q149" s="229">
        <v>1</v>
      </c>
      <c r="R149" s="229">
        <f>Q149*H149</f>
        <v>273.50999999999999</v>
      </c>
      <c r="S149" s="229">
        <v>0</v>
      </c>
      <c r="T149" s="230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31" t="s">
        <v>156</v>
      </c>
      <c r="AT149" s="231" t="s">
        <v>347</v>
      </c>
      <c r="AU149" s="231" t="s">
        <v>83</v>
      </c>
      <c r="AY149" s="17" t="s">
        <v>114</v>
      </c>
      <c r="BE149" s="232">
        <f>IF(N149="základní",J149,0)</f>
        <v>0</v>
      </c>
      <c r="BF149" s="232">
        <f>IF(N149="snížená",J149,0)</f>
        <v>0</v>
      </c>
      <c r="BG149" s="232">
        <f>IF(N149="zákl. přenesená",J149,0)</f>
        <v>0</v>
      </c>
      <c r="BH149" s="232">
        <f>IF(N149="sníž. přenesená",J149,0)</f>
        <v>0</v>
      </c>
      <c r="BI149" s="232">
        <f>IF(N149="nulová",J149,0)</f>
        <v>0</v>
      </c>
      <c r="BJ149" s="17" t="s">
        <v>81</v>
      </c>
      <c r="BK149" s="232">
        <f>ROUND(I149*H149,2)</f>
        <v>0</v>
      </c>
      <c r="BL149" s="17" t="s">
        <v>120</v>
      </c>
      <c r="BM149" s="231" t="s">
        <v>360</v>
      </c>
    </row>
    <row r="150" s="13" customFormat="1">
      <c r="A150" s="13"/>
      <c r="B150" s="233"/>
      <c r="C150" s="234"/>
      <c r="D150" s="235" t="s">
        <v>122</v>
      </c>
      <c r="E150" s="236" t="s">
        <v>1</v>
      </c>
      <c r="F150" s="237" t="s">
        <v>361</v>
      </c>
      <c r="G150" s="234"/>
      <c r="H150" s="238">
        <v>273.50999999999999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122</v>
      </c>
      <c r="AU150" s="244" t="s">
        <v>83</v>
      </c>
      <c r="AV150" s="13" t="s">
        <v>83</v>
      </c>
      <c r="AW150" s="13" t="s">
        <v>30</v>
      </c>
      <c r="AX150" s="13" t="s">
        <v>81</v>
      </c>
      <c r="AY150" s="244" t="s">
        <v>114</v>
      </c>
    </row>
    <row r="151" s="2" customFormat="1" ht="24.15" customHeight="1">
      <c r="A151" s="38"/>
      <c r="B151" s="39"/>
      <c r="C151" s="219" t="s">
        <v>175</v>
      </c>
      <c r="D151" s="219" t="s">
        <v>116</v>
      </c>
      <c r="E151" s="220" t="s">
        <v>362</v>
      </c>
      <c r="F151" s="221" t="s">
        <v>363</v>
      </c>
      <c r="G151" s="222" t="s">
        <v>134</v>
      </c>
      <c r="H151" s="223">
        <v>1013</v>
      </c>
      <c r="I151" s="224"/>
      <c r="J151" s="225">
        <f>ROUND(I151*H151,2)</f>
        <v>0</v>
      </c>
      <c r="K151" s="226"/>
      <c r="L151" s="44"/>
      <c r="M151" s="227" t="s">
        <v>1</v>
      </c>
      <c r="N151" s="228" t="s">
        <v>38</v>
      </c>
      <c r="O151" s="91"/>
      <c r="P151" s="229">
        <f>O151*H151</f>
        <v>0</v>
      </c>
      <c r="Q151" s="229">
        <v>0</v>
      </c>
      <c r="R151" s="229">
        <f>Q151*H151</f>
        <v>0</v>
      </c>
      <c r="S151" s="229">
        <v>0</v>
      </c>
      <c r="T151" s="230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31" t="s">
        <v>120</v>
      </c>
      <c r="AT151" s="231" t="s">
        <v>116</v>
      </c>
      <c r="AU151" s="231" t="s">
        <v>83</v>
      </c>
      <c r="AY151" s="17" t="s">
        <v>114</v>
      </c>
      <c r="BE151" s="232">
        <f>IF(N151="základní",J151,0)</f>
        <v>0</v>
      </c>
      <c r="BF151" s="232">
        <f>IF(N151="snížená",J151,0)</f>
        <v>0</v>
      </c>
      <c r="BG151" s="232">
        <f>IF(N151="zákl. přenesená",J151,0)</f>
        <v>0</v>
      </c>
      <c r="BH151" s="232">
        <f>IF(N151="sníž. přenesená",J151,0)</f>
        <v>0</v>
      </c>
      <c r="BI151" s="232">
        <f>IF(N151="nulová",J151,0)</f>
        <v>0</v>
      </c>
      <c r="BJ151" s="17" t="s">
        <v>81</v>
      </c>
      <c r="BK151" s="232">
        <f>ROUND(I151*H151,2)</f>
        <v>0</v>
      </c>
      <c r="BL151" s="17" t="s">
        <v>120</v>
      </c>
      <c r="BM151" s="231" t="s">
        <v>364</v>
      </c>
    </row>
    <row r="152" s="2" customFormat="1" ht="16.5" customHeight="1">
      <c r="A152" s="38"/>
      <c r="B152" s="39"/>
      <c r="C152" s="271" t="s">
        <v>8</v>
      </c>
      <c r="D152" s="271" t="s">
        <v>347</v>
      </c>
      <c r="E152" s="272" t="s">
        <v>365</v>
      </c>
      <c r="F152" s="273" t="s">
        <v>366</v>
      </c>
      <c r="G152" s="274" t="s">
        <v>367</v>
      </c>
      <c r="H152" s="275">
        <v>58.247999999999998</v>
      </c>
      <c r="I152" s="276"/>
      <c r="J152" s="277">
        <f>ROUND(I152*H152,2)</f>
        <v>0</v>
      </c>
      <c r="K152" s="278"/>
      <c r="L152" s="279"/>
      <c r="M152" s="280" t="s">
        <v>1</v>
      </c>
      <c r="N152" s="281" t="s">
        <v>38</v>
      </c>
      <c r="O152" s="91"/>
      <c r="P152" s="229">
        <f>O152*H152</f>
        <v>0</v>
      </c>
      <c r="Q152" s="229">
        <v>0.001</v>
      </c>
      <c r="R152" s="229">
        <f>Q152*H152</f>
        <v>0.058248000000000001</v>
      </c>
      <c r="S152" s="229">
        <v>0</v>
      </c>
      <c r="T152" s="230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31" t="s">
        <v>156</v>
      </c>
      <c r="AT152" s="231" t="s">
        <v>347</v>
      </c>
      <c r="AU152" s="231" t="s">
        <v>83</v>
      </c>
      <c r="AY152" s="17" t="s">
        <v>114</v>
      </c>
      <c r="BE152" s="232">
        <f>IF(N152="základní",J152,0)</f>
        <v>0</v>
      </c>
      <c r="BF152" s="232">
        <f>IF(N152="snížená",J152,0)</f>
        <v>0</v>
      </c>
      <c r="BG152" s="232">
        <f>IF(N152="zákl. přenesená",J152,0)</f>
        <v>0</v>
      </c>
      <c r="BH152" s="232">
        <f>IF(N152="sníž. přenesená",J152,0)</f>
        <v>0</v>
      </c>
      <c r="BI152" s="232">
        <f>IF(N152="nulová",J152,0)</f>
        <v>0</v>
      </c>
      <c r="BJ152" s="17" t="s">
        <v>81</v>
      </c>
      <c r="BK152" s="232">
        <f>ROUND(I152*H152,2)</f>
        <v>0</v>
      </c>
      <c r="BL152" s="17" t="s">
        <v>120</v>
      </c>
      <c r="BM152" s="231" t="s">
        <v>368</v>
      </c>
    </row>
    <row r="153" s="13" customFormat="1">
      <c r="A153" s="13"/>
      <c r="B153" s="233"/>
      <c r="C153" s="234"/>
      <c r="D153" s="235" t="s">
        <v>122</v>
      </c>
      <c r="E153" s="236" t="s">
        <v>1</v>
      </c>
      <c r="F153" s="237" t="s">
        <v>369</v>
      </c>
      <c r="G153" s="234"/>
      <c r="H153" s="238">
        <v>58.247999999999998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122</v>
      </c>
      <c r="AU153" s="244" t="s">
        <v>83</v>
      </c>
      <c r="AV153" s="13" t="s">
        <v>83</v>
      </c>
      <c r="AW153" s="13" t="s">
        <v>30</v>
      </c>
      <c r="AX153" s="13" t="s">
        <v>81</v>
      </c>
      <c r="AY153" s="244" t="s">
        <v>114</v>
      </c>
    </row>
    <row r="154" s="2" customFormat="1" ht="24.15" customHeight="1">
      <c r="A154" s="38"/>
      <c r="B154" s="39"/>
      <c r="C154" s="219" t="s">
        <v>184</v>
      </c>
      <c r="D154" s="219" t="s">
        <v>116</v>
      </c>
      <c r="E154" s="220" t="s">
        <v>370</v>
      </c>
      <c r="F154" s="221" t="s">
        <v>371</v>
      </c>
      <c r="G154" s="222" t="s">
        <v>134</v>
      </c>
      <c r="H154" s="223">
        <v>1013</v>
      </c>
      <c r="I154" s="224"/>
      <c r="J154" s="225">
        <f>ROUND(I154*H154,2)</f>
        <v>0</v>
      </c>
      <c r="K154" s="226"/>
      <c r="L154" s="44"/>
      <c r="M154" s="227" t="s">
        <v>1</v>
      </c>
      <c r="N154" s="228" t="s">
        <v>38</v>
      </c>
      <c r="O154" s="91"/>
      <c r="P154" s="229">
        <f>O154*H154</f>
        <v>0</v>
      </c>
      <c r="Q154" s="229">
        <v>0</v>
      </c>
      <c r="R154" s="229">
        <f>Q154*H154</f>
        <v>0</v>
      </c>
      <c r="S154" s="229">
        <v>0</v>
      </c>
      <c r="T154" s="230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1" t="s">
        <v>120</v>
      </c>
      <c r="AT154" s="231" t="s">
        <v>116</v>
      </c>
      <c r="AU154" s="231" t="s">
        <v>83</v>
      </c>
      <c r="AY154" s="17" t="s">
        <v>114</v>
      </c>
      <c r="BE154" s="232">
        <f>IF(N154="základní",J154,0)</f>
        <v>0</v>
      </c>
      <c r="BF154" s="232">
        <f>IF(N154="snížená",J154,0)</f>
        <v>0</v>
      </c>
      <c r="BG154" s="232">
        <f>IF(N154="zákl. přenesená",J154,0)</f>
        <v>0</v>
      </c>
      <c r="BH154" s="232">
        <f>IF(N154="sníž. přenesená",J154,0)</f>
        <v>0</v>
      </c>
      <c r="BI154" s="232">
        <f>IF(N154="nulová",J154,0)</f>
        <v>0</v>
      </c>
      <c r="BJ154" s="17" t="s">
        <v>81</v>
      </c>
      <c r="BK154" s="232">
        <f>ROUND(I154*H154,2)</f>
        <v>0</v>
      </c>
      <c r="BL154" s="17" t="s">
        <v>120</v>
      </c>
      <c r="BM154" s="231" t="s">
        <v>372</v>
      </c>
    </row>
    <row r="155" s="2" customFormat="1" ht="24.15" customHeight="1">
      <c r="A155" s="38"/>
      <c r="B155" s="39"/>
      <c r="C155" s="219" t="s">
        <v>191</v>
      </c>
      <c r="D155" s="219" t="s">
        <v>116</v>
      </c>
      <c r="E155" s="220" t="s">
        <v>373</v>
      </c>
      <c r="F155" s="221" t="s">
        <v>374</v>
      </c>
      <c r="G155" s="222" t="s">
        <v>134</v>
      </c>
      <c r="H155" s="223">
        <v>2754.8000000000002</v>
      </c>
      <c r="I155" s="224"/>
      <c r="J155" s="225">
        <f>ROUND(I155*H155,2)</f>
        <v>0</v>
      </c>
      <c r="K155" s="226"/>
      <c r="L155" s="44"/>
      <c r="M155" s="227" t="s">
        <v>1</v>
      </c>
      <c r="N155" s="228" t="s">
        <v>38</v>
      </c>
      <c r="O155" s="91"/>
      <c r="P155" s="229">
        <f>O155*H155</f>
        <v>0</v>
      </c>
      <c r="Q155" s="229">
        <v>0</v>
      </c>
      <c r="R155" s="229">
        <f>Q155*H155</f>
        <v>0</v>
      </c>
      <c r="S155" s="229">
        <v>0</v>
      </c>
      <c r="T155" s="230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31" t="s">
        <v>120</v>
      </c>
      <c r="AT155" s="231" t="s">
        <v>116</v>
      </c>
      <c r="AU155" s="231" t="s">
        <v>83</v>
      </c>
      <c r="AY155" s="17" t="s">
        <v>114</v>
      </c>
      <c r="BE155" s="232">
        <f>IF(N155="základní",J155,0)</f>
        <v>0</v>
      </c>
      <c r="BF155" s="232">
        <f>IF(N155="snížená",J155,0)</f>
        <v>0</v>
      </c>
      <c r="BG155" s="232">
        <f>IF(N155="zákl. přenesená",J155,0)</f>
        <v>0</v>
      </c>
      <c r="BH155" s="232">
        <f>IF(N155="sníž. přenesená",J155,0)</f>
        <v>0</v>
      </c>
      <c r="BI155" s="232">
        <f>IF(N155="nulová",J155,0)</f>
        <v>0</v>
      </c>
      <c r="BJ155" s="17" t="s">
        <v>81</v>
      </c>
      <c r="BK155" s="232">
        <f>ROUND(I155*H155,2)</f>
        <v>0</v>
      </c>
      <c r="BL155" s="17" t="s">
        <v>120</v>
      </c>
      <c r="BM155" s="231" t="s">
        <v>375</v>
      </c>
    </row>
    <row r="156" s="13" customFormat="1">
      <c r="A156" s="13"/>
      <c r="B156" s="233"/>
      <c r="C156" s="234"/>
      <c r="D156" s="235" t="s">
        <v>122</v>
      </c>
      <c r="E156" s="236" t="s">
        <v>1</v>
      </c>
      <c r="F156" s="237" t="s">
        <v>376</v>
      </c>
      <c r="G156" s="234"/>
      <c r="H156" s="238">
        <v>403.19999999999999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122</v>
      </c>
      <c r="AU156" s="244" t="s">
        <v>83</v>
      </c>
      <c r="AV156" s="13" t="s">
        <v>83</v>
      </c>
      <c r="AW156" s="13" t="s">
        <v>30</v>
      </c>
      <c r="AX156" s="13" t="s">
        <v>73</v>
      </c>
      <c r="AY156" s="244" t="s">
        <v>114</v>
      </c>
    </row>
    <row r="157" s="13" customFormat="1">
      <c r="A157" s="13"/>
      <c r="B157" s="233"/>
      <c r="C157" s="234"/>
      <c r="D157" s="235" t="s">
        <v>122</v>
      </c>
      <c r="E157" s="236" t="s">
        <v>1</v>
      </c>
      <c r="F157" s="237" t="s">
        <v>334</v>
      </c>
      <c r="G157" s="234"/>
      <c r="H157" s="238">
        <v>20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122</v>
      </c>
      <c r="AU157" s="244" t="s">
        <v>83</v>
      </c>
      <c r="AV157" s="13" t="s">
        <v>83</v>
      </c>
      <c r="AW157" s="13" t="s">
        <v>30</v>
      </c>
      <c r="AX157" s="13" t="s">
        <v>73</v>
      </c>
      <c r="AY157" s="244" t="s">
        <v>114</v>
      </c>
    </row>
    <row r="158" s="13" customFormat="1">
      <c r="A158" s="13"/>
      <c r="B158" s="233"/>
      <c r="C158" s="234"/>
      <c r="D158" s="235" t="s">
        <v>122</v>
      </c>
      <c r="E158" s="236" t="s">
        <v>1</v>
      </c>
      <c r="F158" s="237" t="s">
        <v>377</v>
      </c>
      <c r="G158" s="234"/>
      <c r="H158" s="238">
        <v>657.60000000000002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122</v>
      </c>
      <c r="AU158" s="244" t="s">
        <v>83</v>
      </c>
      <c r="AV158" s="13" t="s">
        <v>83</v>
      </c>
      <c r="AW158" s="13" t="s">
        <v>30</v>
      </c>
      <c r="AX158" s="13" t="s">
        <v>73</v>
      </c>
      <c r="AY158" s="244" t="s">
        <v>114</v>
      </c>
    </row>
    <row r="159" s="13" customFormat="1">
      <c r="A159" s="13"/>
      <c r="B159" s="233"/>
      <c r="C159" s="234"/>
      <c r="D159" s="235" t="s">
        <v>122</v>
      </c>
      <c r="E159" s="236" t="s">
        <v>1</v>
      </c>
      <c r="F159" s="237" t="s">
        <v>378</v>
      </c>
      <c r="G159" s="234"/>
      <c r="H159" s="238">
        <v>1674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122</v>
      </c>
      <c r="AU159" s="244" t="s">
        <v>83</v>
      </c>
      <c r="AV159" s="13" t="s">
        <v>83</v>
      </c>
      <c r="AW159" s="13" t="s">
        <v>30</v>
      </c>
      <c r="AX159" s="13" t="s">
        <v>73</v>
      </c>
      <c r="AY159" s="244" t="s">
        <v>114</v>
      </c>
    </row>
    <row r="160" s="15" customFormat="1">
      <c r="A160" s="15"/>
      <c r="B160" s="255"/>
      <c r="C160" s="256"/>
      <c r="D160" s="235" t="s">
        <v>122</v>
      </c>
      <c r="E160" s="257" t="s">
        <v>1</v>
      </c>
      <c r="F160" s="258" t="s">
        <v>155</v>
      </c>
      <c r="G160" s="256"/>
      <c r="H160" s="259">
        <v>2754.8000000000002</v>
      </c>
      <c r="I160" s="260"/>
      <c r="J160" s="256"/>
      <c r="K160" s="256"/>
      <c r="L160" s="261"/>
      <c r="M160" s="262"/>
      <c r="N160" s="263"/>
      <c r="O160" s="263"/>
      <c r="P160" s="263"/>
      <c r="Q160" s="263"/>
      <c r="R160" s="263"/>
      <c r="S160" s="263"/>
      <c r="T160" s="264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65" t="s">
        <v>122</v>
      </c>
      <c r="AU160" s="265" t="s">
        <v>83</v>
      </c>
      <c r="AV160" s="15" t="s">
        <v>120</v>
      </c>
      <c r="AW160" s="15" t="s">
        <v>30</v>
      </c>
      <c r="AX160" s="15" t="s">
        <v>81</v>
      </c>
      <c r="AY160" s="265" t="s">
        <v>114</v>
      </c>
    </row>
    <row r="161" s="2" customFormat="1" ht="37.8" customHeight="1">
      <c r="A161" s="38"/>
      <c r="B161" s="39"/>
      <c r="C161" s="219" t="s">
        <v>196</v>
      </c>
      <c r="D161" s="219" t="s">
        <v>116</v>
      </c>
      <c r="E161" s="220" t="s">
        <v>379</v>
      </c>
      <c r="F161" s="221" t="s">
        <v>380</v>
      </c>
      <c r="G161" s="222" t="s">
        <v>119</v>
      </c>
      <c r="H161" s="223">
        <v>21</v>
      </c>
      <c r="I161" s="224"/>
      <c r="J161" s="225">
        <f>ROUND(I161*H161,2)</f>
        <v>0</v>
      </c>
      <c r="K161" s="226"/>
      <c r="L161" s="44"/>
      <c r="M161" s="227" t="s">
        <v>1</v>
      </c>
      <c r="N161" s="228" t="s">
        <v>38</v>
      </c>
      <c r="O161" s="91"/>
      <c r="P161" s="229">
        <f>O161*H161</f>
        <v>0</v>
      </c>
      <c r="Q161" s="229">
        <v>0</v>
      </c>
      <c r="R161" s="229">
        <f>Q161*H161</f>
        <v>0</v>
      </c>
      <c r="S161" s="229">
        <v>0</v>
      </c>
      <c r="T161" s="230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31" t="s">
        <v>120</v>
      </c>
      <c r="AT161" s="231" t="s">
        <v>116</v>
      </c>
      <c r="AU161" s="231" t="s">
        <v>83</v>
      </c>
      <c r="AY161" s="17" t="s">
        <v>114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17" t="s">
        <v>81</v>
      </c>
      <c r="BK161" s="232">
        <f>ROUND(I161*H161,2)</f>
        <v>0</v>
      </c>
      <c r="BL161" s="17" t="s">
        <v>120</v>
      </c>
      <c r="BM161" s="231" t="s">
        <v>381</v>
      </c>
    </row>
    <row r="162" s="2" customFormat="1" ht="37.8" customHeight="1">
      <c r="A162" s="38"/>
      <c r="B162" s="39"/>
      <c r="C162" s="219" t="s">
        <v>200</v>
      </c>
      <c r="D162" s="219" t="s">
        <v>116</v>
      </c>
      <c r="E162" s="220" t="s">
        <v>382</v>
      </c>
      <c r="F162" s="221" t="s">
        <v>383</v>
      </c>
      <c r="G162" s="222" t="s">
        <v>119</v>
      </c>
      <c r="H162" s="223">
        <v>6</v>
      </c>
      <c r="I162" s="224"/>
      <c r="J162" s="225">
        <f>ROUND(I162*H162,2)</f>
        <v>0</v>
      </c>
      <c r="K162" s="226"/>
      <c r="L162" s="44"/>
      <c r="M162" s="227" t="s">
        <v>1</v>
      </c>
      <c r="N162" s="228" t="s">
        <v>38</v>
      </c>
      <c r="O162" s="91"/>
      <c r="P162" s="229">
        <f>O162*H162</f>
        <v>0</v>
      </c>
      <c r="Q162" s="229">
        <v>0</v>
      </c>
      <c r="R162" s="229">
        <f>Q162*H162</f>
        <v>0</v>
      </c>
      <c r="S162" s="229">
        <v>0</v>
      </c>
      <c r="T162" s="230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31" t="s">
        <v>120</v>
      </c>
      <c r="AT162" s="231" t="s">
        <v>116</v>
      </c>
      <c r="AU162" s="231" t="s">
        <v>83</v>
      </c>
      <c r="AY162" s="17" t="s">
        <v>114</v>
      </c>
      <c r="BE162" s="232">
        <f>IF(N162="základní",J162,0)</f>
        <v>0</v>
      </c>
      <c r="BF162" s="232">
        <f>IF(N162="snížená",J162,0)</f>
        <v>0</v>
      </c>
      <c r="BG162" s="232">
        <f>IF(N162="zákl. přenesená",J162,0)</f>
        <v>0</v>
      </c>
      <c r="BH162" s="232">
        <f>IF(N162="sníž. přenesená",J162,0)</f>
        <v>0</v>
      </c>
      <c r="BI162" s="232">
        <f>IF(N162="nulová",J162,0)</f>
        <v>0</v>
      </c>
      <c r="BJ162" s="17" t="s">
        <v>81</v>
      </c>
      <c r="BK162" s="232">
        <f>ROUND(I162*H162,2)</f>
        <v>0</v>
      </c>
      <c r="BL162" s="17" t="s">
        <v>120</v>
      </c>
      <c r="BM162" s="231" t="s">
        <v>384</v>
      </c>
    </row>
    <row r="163" s="2" customFormat="1" ht="16.5" customHeight="1">
      <c r="A163" s="38"/>
      <c r="B163" s="39"/>
      <c r="C163" s="271" t="s">
        <v>205</v>
      </c>
      <c r="D163" s="271" t="s">
        <v>347</v>
      </c>
      <c r="E163" s="272" t="s">
        <v>385</v>
      </c>
      <c r="F163" s="273" t="s">
        <v>386</v>
      </c>
      <c r="G163" s="274" t="s">
        <v>172</v>
      </c>
      <c r="H163" s="275">
        <v>2.8130000000000002</v>
      </c>
      <c r="I163" s="276"/>
      <c r="J163" s="277">
        <f>ROUND(I163*H163,2)</f>
        <v>0</v>
      </c>
      <c r="K163" s="278"/>
      <c r="L163" s="279"/>
      <c r="M163" s="280" t="s">
        <v>1</v>
      </c>
      <c r="N163" s="281" t="s">
        <v>38</v>
      </c>
      <c r="O163" s="91"/>
      <c r="P163" s="229">
        <f>O163*H163</f>
        <v>0</v>
      </c>
      <c r="Q163" s="229">
        <v>0.20999999999999999</v>
      </c>
      <c r="R163" s="229">
        <f>Q163*H163</f>
        <v>0.59072999999999998</v>
      </c>
      <c r="S163" s="229">
        <v>0</v>
      </c>
      <c r="T163" s="230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1" t="s">
        <v>156</v>
      </c>
      <c r="AT163" s="231" t="s">
        <v>347</v>
      </c>
      <c r="AU163" s="231" t="s">
        <v>83</v>
      </c>
      <c r="AY163" s="17" t="s">
        <v>114</v>
      </c>
      <c r="BE163" s="232">
        <f>IF(N163="základní",J163,0)</f>
        <v>0</v>
      </c>
      <c r="BF163" s="232">
        <f>IF(N163="snížená",J163,0)</f>
        <v>0</v>
      </c>
      <c r="BG163" s="232">
        <f>IF(N163="zákl. přenesená",J163,0)</f>
        <v>0</v>
      </c>
      <c r="BH163" s="232">
        <f>IF(N163="sníž. přenesená",J163,0)</f>
        <v>0</v>
      </c>
      <c r="BI163" s="232">
        <f>IF(N163="nulová",J163,0)</f>
        <v>0</v>
      </c>
      <c r="BJ163" s="17" t="s">
        <v>81</v>
      </c>
      <c r="BK163" s="232">
        <f>ROUND(I163*H163,2)</f>
        <v>0</v>
      </c>
      <c r="BL163" s="17" t="s">
        <v>120</v>
      </c>
      <c r="BM163" s="231" t="s">
        <v>387</v>
      </c>
    </row>
    <row r="164" s="13" customFormat="1">
      <c r="A164" s="13"/>
      <c r="B164" s="233"/>
      <c r="C164" s="234"/>
      <c r="D164" s="235" t="s">
        <v>122</v>
      </c>
      <c r="E164" s="236" t="s">
        <v>1</v>
      </c>
      <c r="F164" s="237" t="s">
        <v>388</v>
      </c>
      <c r="G164" s="234"/>
      <c r="H164" s="238">
        <v>5.625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122</v>
      </c>
      <c r="AU164" s="244" t="s">
        <v>83</v>
      </c>
      <c r="AV164" s="13" t="s">
        <v>83</v>
      </c>
      <c r="AW164" s="13" t="s">
        <v>30</v>
      </c>
      <c r="AX164" s="13" t="s">
        <v>81</v>
      </c>
      <c r="AY164" s="244" t="s">
        <v>114</v>
      </c>
    </row>
    <row r="165" s="13" customFormat="1">
      <c r="A165" s="13"/>
      <c r="B165" s="233"/>
      <c r="C165" s="234"/>
      <c r="D165" s="235" t="s">
        <v>122</v>
      </c>
      <c r="E165" s="234"/>
      <c r="F165" s="237" t="s">
        <v>389</v>
      </c>
      <c r="G165" s="234"/>
      <c r="H165" s="238">
        <v>2.8130000000000002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122</v>
      </c>
      <c r="AU165" s="244" t="s">
        <v>83</v>
      </c>
      <c r="AV165" s="13" t="s">
        <v>83</v>
      </c>
      <c r="AW165" s="13" t="s">
        <v>4</v>
      </c>
      <c r="AX165" s="13" t="s">
        <v>81</v>
      </c>
      <c r="AY165" s="244" t="s">
        <v>114</v>
      </c>
    </row>
    <row r="166" s="2" customFormat="1" ht="24.15" customHeight="1">
      <c r="A166" s="38"/>
      <c r="B166" s="39"/>
      <c r="C166" s="219" t="s">
        <v>210</v>
      </c>
      <c r="D166" s="219" t="s">
        <v>116</v>
      </c>
      <c r="E166" s="220" t="s">
        <v>390</v>
      </c>
      <c r="F166" s="221" t="s">
        <v>391</v>
      </c>
      <c r="G166" s="222" t="s">
        <v>119</v>
      </c>
      <c r="H166" s="223">
        <v>21</v>
      </c>
      <c r="I166" s="224"/>
      <c r="J166" s="225">
        <f>ROUND(I166*H166,2)</f>
        <v>0</v>
      </c>
      <c r="K166" s="226"/>
      <c r="L166" s="44"/>
      <c r="M166" s="227" t="s">
        <v>1</v>
      </c>
      <c r="N166" s="228" t="s">
        <v>38</v>
      </c>
      <c r="O166" s="91"/>
      <c r="P166" s="229">
        <f>O166*H166</f>
        <v>0</v>
      </c>
      <c r="Q166" s="229">
        <v>0</v>
      </c>
      <c r="R166" s="229">
        <f>Q166*H166</f>
        <v>0</v>
      </c>
      <c r="S166" s="229">
        <v>0</v>
      </c>
      <c r="T166" s="230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31" t="s">
        <v>120</v>
      </c>
      <c r="AT166" s="231" t="s">
        <v>116</v>
      </c>
      <c r="AU166" s="231" t="s">
        <v>83</v>
      </c>
      <c r="AY166" s="17" t="s">
        <v>114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17" t="s">
        <v>81</v>
      </c>
      <c r="BK166" s="232">
        <f>ROUND(I166*H166,2)</f>
        <v>0</v>
      </c>
      <c r="BL166" s="17" t="s">
        <v>120</v>
      </c>
      <c r="BM166" s="231" t="s">
        <v>392</v>
      </c>
    </row>
    <row r="167" s="2" customFormat="1" ht="16.5" customHeight="1">
      <c r="A167" s="38"/>
      <c r="B167" s="39"/>
      <c r="C167" s="271" t="s">
        <v>216</v>
      </c>
      <c r="D167" s="271" t="s">
        <v>347</v>
      </c>
      <c r="E167" s="272" t="s">
        <v>393</v>
      </c>
      <c r="F167" s="273" t="s">
        <v>394</v>
      </c>
      <c r="G167" s="274" t="s">
        <v>119</v>
      </c>
      <c r="H167" s="275">
        <v>21</v>
      </c>
      <c r="I167" s="276"/>
      <c r="J167" s="277">
        <f>ROUND(I167*H167,2)</f>
        <v>0</v>
      </c>
      <c r="K167" s="278"/>
      <c r="L167" s="279"/>
      <c r="M167" s="280" t="s">
        <v>1</v>
      </c>
      <c r="N167" s="281" t="s">
        <v>38</v>
      </c>
      <c r="O167" s="91"/>
      <c r="P167" s="229">
        <f>O167*H167</f>
        <v>0</v>
      </c>
      <c r="Q167" s="229">
        <v>0.040000000000000001</v>
      </c>
      <c r="R167" s="229">
        <f>Q167*H167</f>
        <v>0.83999999999999997</v>
      </c>
      <c r="S167" s="229">
        <v>0</v>
      </c>
      <c r="T167" s="230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1" t="s">
        <v>156</v>
      </c>
      <c r="AT167" s="231" t="s">
        <v>347</v>
      </c>
      <c r="AU167" s="231" t="s">
        <v>83</v>
      </c>
      <c r="AY167" s="17" t="s">
        <v>114</v>
      </c>
      <c r="BE167" s="232">
        <f>IF(N167="základní",J167,0)</f>
        <v>0</v>
      </c>
      <c r="BF167" s="232">
        <f>IF(N167="snížená",J167,0)</f>
        <v>0</v>
      </c>
      <c r="BG167" s="232">
        <f>IF(N167="zákl. přenesená",J167,0)</f>
        <v>0</v>
      </c>
      <c r="BH167" s="232">
        <f>IF(N167="sníž. přenesená",J167,0)</f>
        <v>0</v>
      </c>
      <c r="BI167" s="232">
        <f>IF(N167="nulová",J167,0)</f>
        <v>0</v>
      </c>
      <c r="BJ167" s="17" t="s">
        <v>81</v>
      </c>
      <c r="BK167" s="232">
        <f>ROUND(I167*H167,2)</f>
        <v>0</v>
      </c>
      <c r="BL167" s="17" t="s">
        <v>120</v>
      </c>
      <c r="BM167" s="231" t="s">
        <v>395</v>
      </c>
    </row>
    <row r="168" s="2" customFormat="1" ht="24.15" customHeight="1">
      <c r="A168" s="38"/>
      <c r="B168" s="39"/>
      <c r="C168" s="219" t="s">
        <v>223</v>
      </c>
      <c r="D168" s="219" t="s">
        <v>116</v>
      </c>
      <c r="E168" s="220" t="s">
        <v>396</v>
      </c>
      <c r="F168" s="221" t="s">
        <v>397</v>
      </c>
      <c r="G168" s="222" t="s">
        <v>119</v>
      </c>
      <c r="H168" s="223">
        <v>6</v>
      </c>
      <c r="I168" s="224"/>
      <c r="J168" s="225">
        <f>ROUND(I168*H168,2)</f>
        <v>0</v>
      </c>
      <c r="K168" s="226"/>
      <c r="L168" s="44"/>
      <c r="M168" s="227" t="s">
        <v>1</v>
      </c>
      <c r="N168" s="228" t="s">
        <v>38</v>
      </c>
      <c r="O168" s="91"/>
      <c r="P168" s="229">
        <f>O168*H168</f>
        <v>0</v>
      </c>
      <c r="Q168" s="229">
        <v>0</v>
      </c>
      <c r="R168" s="229">
        <f>Q168*H168</f>
        <v>0</v>
      </c>
      <c r="S168" s="229">
        <v>0</v>
      </c>
      <c r="T168" s="230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31" t="s">
        <v>120</v>
      </c>
      <c r="AT168" s="231" t="s">
        <v>116</v>
      </c>
      <c r="AU168" s="231" t="s">
        <v>83</v>
      </c>
      <c r="AY168" s="17" t="s">
        <v>114</v>
      </c>
      <c r="BE168" s="232">
        <f>IF(N168="základní",J168,0)</f>
        <v>0</v>
      </c>
      <c r="BF168" s="232">
        <f>IF(N168="snížená",J168,0)</f>
        <v>0</v>
      </c>
      <c r="BG168" s="232">
        <f>IF(N168="zákl. přenesená",J168,0)</f>
        <v>0</v>
      </c>
      <c r="BH168" s="232">
        <f>IF(N168="sníž. přenesená",J168,0)</f>
        <v>0</v>
      </c>
      <c r="BI168" s="232">
        <f>IF(N168="nulová",J168,0)</f>
        <v>0</v>
      </c>
      <c r="BJ168" s="17" t="s">
        <v>81</v>
      </c>
      <c r="BK168" s="232">
        <f>ROUND(I168*H168,2)</f>
        <v>0</v>
      </c>
      <c r="BL168" s="17" t="s">
        <v>120</v>
      </c>
      <c r="BM168" s="231" t="s">
        <v>398</v>
      </c>
    </row>
    <row r="169" s="2" customFormat="1" ht="16.5" customHeight="1">
      <c r="A169" s="38"/>
      <c r="B169" s="39"/>
      <c r="C169" s="271" t="s">
        <v>7</v>
      </c>
      <c r="D169" s="271" t="s">
        <v>347</v>
      </c>
      <c r="E169" s="272" t="s">
        <v>399</v>
      </c>
      <c r="F169" s="273" t="s">
        <v>400</v>
      </c>
      <c r="G169" s="274" t="s">
        <v>119</v>
      </c>
      <c r="H169" s="275">
        <v>6</v>
      </c>
      <c r="I169" s="276"/>
      <c r="J169" s="277">
        <f>ROUND(I169*H169,2)</f>
        <v>0</v>
      </c>
      <c r="K169" s="278"/>
      <c r="L169" s="279"/>
      <c r="M169" s="280" t="s">
        <v>1</v>
      </c>
      <c r="N169" s="281" t="s">
        <v>38</v>
      </c>
      <c r="O169" s="91"/>
      <c r="P169" s="229">
        <f>O169*H169</f>
        <v>0</v>
      </c>
      <c r="Q169" s="229">
        <v>0.040000000000000001</v>
      </c>
      <c r="R169" s="229">
        <f>Q169*H169</f>
        <v>0.23999999999999999</v>
      </c>
      <c r="S169" s="229">
        <v>0</v>
      </c>
      <c r="T169" s="230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31" t="s">
        <v>156</v>
      </c>
      <c r="AT169" s="231" t="s">
        <v>347</v>
      </c>
      <c r="AU169" s="231" t="s">
        <v>83</v>
      </c>
      <c r="AY169" s="17" t="s">
        <v>114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17" t="s">
        <v>81</v>
      </c>
      <c r="BK169" s="232">
        <f>ROUND(I169*H169,2)</f>
        <v>0</v>
      </c>
      <c r="BL169" s="17" t="s">
        <v>120</v>
      </c>
      <c r="BM169" s="231" t="s">
        <v>401</v>
      </c>
    </row>
    <row r="170" s="2" customFormat="1" ht="33" customHeight="1">
      <c r="A170" s="38"/>
      <c r="B170" s="39"/>
      <c r="C170" s="219" t="s">
        <v>231</v>
      </c>
      <c r="D170" s="219" t="s">
        <v>116</v>
      </c>
      <c r="E170" s="220" t="s">
        <v>402</v>
      </c>
      <c r="F170" s="221" t="s">
        <v>403</v>
      </c>
      <c r="G170" s="222" t="s">
        <v>119</v>
      </c>
      <c r="H170" s="223">
        <v>18</v>
      </c>
      <c r="I170" s="224"/>
      <c r="J170" s="225">
        <f>ROUND(I170*H170,2)</f>
        <v>0</v>
      </c>
      <c r="K170" s="226"/>
      <c r="L170" s="44"/>
      <c r="M170" s="227" t="s">
        <v>1</v>
      </c>
      <c r="N170" s="228" t="s">
        <v>38</v>
      </c>
      <c r="O170" s="91"/>
      <c r="P170" s="229">
        <f>O170*H170</f>
        <v>0</v>
      </c>
      <c r="Q170" s="229">
        <v>6.0000000000000002E-05</v>
      </c>
      <c r="R170" s="229">
        <f>Q170*H170</f>
        <v>0.00108</v>
      </c>
      <c r="S170" s="229">
        <v>0</v>
      </c>
      <c r="T170" s="230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31" t="s">
        <v>120</v>
      </c>
      <c r="AT170" s="231" t="s">
        <v>116</v>
      </c>
      <c r="AU170" s="231" t="s">
        <v>83</v>
      </c>
      <c r="AY170" s="17" t="s">
        <v>114</v>
      </c>
      <c r="BE170" s="232">
        <f>IF(N170="základní",J170,0)</f>
        <v>0</v>
      </c>
      <c r="BF170" s="232">
        <f>IF(N170="snížená",J170,0)</f>
        <v>0</v>
      </c>
      <c r="BG170" s="232">
        <f>IF(N170="zákl. přenesená",J170,0)</f>
        <v>0</v>
      </c>
      <c r="BH170" s="232">
        <f>IF(N170="sníž. přenesená",J170,0)</f>
        <v>0</v>
      </c>
      <c r="BI170" s="232">
        <f>IF(N170="nulová",J170,0)</f>
        <v>0</v>
      </c>
      <c r="BJ170" s="17" t="s">
        <v>81</v>
      </c>
      <c r="BK170" s="232">
        <f>ROUND(I170*H170,2)</f>
        <v>0</v>
      </c>
      <c r="BL170" s="17" t="s">
        <v>120</v>
      </c>
      <c r="BM170" s="231" t="s">
        <v>404</v>
      </c>
    </row>
    <row r="171" s="13" customFormat="1">
      <c r="A171" s="13"/>
      <c r="B171" s="233"/>
      <c r="C171" s="234"/>
      <c r="D171" s="235" t="s">
        <v>122</v>
      </c>
      <c r="E171" s="236" t="s">
        <v>1</v>
      </c>
      <c r="F171" s="237" t="s">
        <v>405</v>
      </c>
      <c r="G171" s="234"/>
      <c r="H171" s="238">
        <v>18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122</v>
      </c>
      <c r="AU171" s="244" t="s">
        <v>83</v>
      </c>
      <c r="AV171" s="13" t="s">
        <v>83</v>
      </c>
      <c r="AW171" s="13" t="s">
        <v>30</v>
      </c>
      <c r="AX171" s="13" t="s">
        <v>81</v>
      </c>
      <c r="AY171" s="244" t="s">
        <v>114</v>
      </c>
    </row>
    <row r="172" s="2" customFormat="1" ht="21.75" customHeight="1">
      <c r="A172" s="38"/>
      <c r="B172" s="39"/>
      <c r="C172" s="271" t="s">
        <v>236</v>
      </c>
      <c r="D172" s="271" t="s">
        <v>347</v>
      </c>
      <c r="E172" s="272" t="s">
        <v>406</v>
      </c>
      <c r="F172" s="273" t="s">
        <v>407</v>
      </c>
      <c r="G172" s="274" t="s">
        <v>119</v>
      </c>
      <c r="H172" s="275">
        <v>18</v>
      </c>
      <c r="I172" s="276"/>
      <c r="J172" s="277">
        <f>ROUND(I172*H172,2)</f>
        <v>0</v>
      </c>
      <c r="K172" s="278"/>
      <c r="L172" s="279"/>
      <c r="M172" s="280" t="s">
        <v>1</v>
      </c>
      <c r="N172" s="281" t="s">
        <v>38</v>
      </c>
      <c r="O172" s="91"/>
      <c r="P172" s="229">
        <f>O172*H172</f>
        <v>0</v>
      </c>
      <c r="Q172" s="229">
        <v>0.0070899999999999999</v>
      </c>
      <c r="R172" s="229">
        <f>Q172*H172</f>
        <v>0.12762000000000001</v>
      </c>
      <c r="S172" s="229">
        <v>0</v>
      </c>
      <c r="T172" s="230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1" t="s">
        <v>156</v>
      </c>
      <c r="AT172" s="231" t="s">
        <v>347</v>
      </c>
      <c r="AU172" s="231" t="s">
        <v>83</v>
      </c>
      <c r="AY172" s="17" t="s">
        <v>114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17" t="s">
        <v>81</v>
      </c>
      <c r="BK172" s="232">
        <f>ROUND(I172*H172,2)</f>
        <v>0</v>
      </c>
      <c r="BL172" s="17" t="s">
        <v>120</v>
      </c>
      <c r="BM172" s="231" t="s">
        <v>408</v>
      </c>
    </row>
    <row r="173" s="13" customFormat="1">
      <c r="A173" s="13"/>
      <c r="B173" s="233"/>
      <c r="C173" s="234"/>
      <c r="D173" s="235" t="s">
        <v>122</v>
      </c>
      <c r="E173" s="236" t="s">
        <v>1</v>
      </c>
      <c r="F173" s="237" t="s">
        <v>405</v>
      </c>
      <c r="G173" s="234"/>
      <c r="H173" s="238">
        <v>18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122</v>
      </c>
      <c r="AU173" s="244" t="s">
        <v>83</v>
      </c>
      <c r="AV173" s="13" t="s">
        <v>83</v>
      </c>
      <c r="AW173" s="13" t="s">
        <v>30</v>
      </c>
      <c r="AX173" s="13" t="s">
        <v>73</v>
      </c>
      <c r="AY173" s="244" t="s">
        <v>114</v>
      </c>
    </row>
    <row r="174" s="2" customFormat="1" ht="16.5" customHeight="1">
      <c r="A174" s="38"/>
      <c r="B174" s="39"/>
      <c r="C174" s="219" t="s">
        <v>241</v>
      </c>
      <c r="D174" s="219" t="s">
        <v>116</v>
      </c>
      <c r="E174" s="220" t="s">
        <v>409</v>
      </c>
      <c r="F174" s="221" t="s">
        <v>410</v>
      </c>
      <c r="G174" s="222" t="s">
        <v>172</v>
      </c>
      <c r="H174" s="223">
        <v>16.5</v>
      </c>
      <c r="I174" s="224"/>
      <c r="J174" s="225">
        <f>ROUND(I174*H174,2)</f>
        <v>0</v>
      </c>
      <c r="K174" s="226"/>
      <c r="L174" s="44"/>
      <c r="M174" s="227" t="s">
        <v>1</v>
      </c>
      <c r="N174" s="228" t="s">
        <v>38</v>
      </c>
      <c r="O174" s="91"/>
      <c r="P174" s="229">
        <f>O174*H174</f>
        <v>0</v>
      </c>
      <c r="Q174" s="229">
        <v>0</v>
      </c>
      <c r="R174" s="229">
        <f>Q174*H174</f>
        <v>0</v>
      </c>
      <c r="S174" s="229">
        <v>0</v>
      </c>
      <c r="T174" s="230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31" t="s">
        <v>120</v>
      </c>
      <c r="AT174" s="231" t="s">
        <v>116</v>
      </c>
      <c r="AU174" s="231" t="s">
        <v>83</v>
      </c>
      <c r="AY174" s="17" t="s">
        <v>114</v>
      </c>
      <c r="BE174" s="232">
        <f>IF(N174="základní",J174,0)</f>
        <v>0</v>
      </c>
      <c r="BF174" s="232">
        <f>IF(N174="snížená",J174,0)</f>
        <v>0</v>
      </c>
      <c r="BG174" s="232">
        <f>IF(N174="zákl. přenesená",J174,0)</f>
        <v>0</v>
      </c>
      <c r="BH174" s="232">
        <f>IF(N174="sníž. přenesená",J174,0)</f>
        <v>0</v>
      </c>
      <c r="BI174" s="232">
        <f>IF(N174="nulová",J174,0)</f>
        <v>0</v>
      </c>
      <c r="BJ174" s="17" t="s">
        <v>81</v>
      </c>
      <c r="BK174" s="232">
        <f>ROUND(I174*H174,2)</f>
        <v>0</v>
      </c>
      <c r="BL174" s="17" t="s">
        <v>120</v>
      </c>
      <c r="BM174" s="231" t="s">
        <v>411</v>
      </c>
    </row>
    <row r="175" s="13" customFormat="1">
      <c r="A175" s="13"/>
      <c r="B175" s="233"/>
      <c r="C175" s="234"/>
      <c r="D175" s="235" t="s">
        <v>122</v>
      </c>
      <c r="E175" s="236" t="s">
        <v>1</v>
      </c>
      <c r="F175" s="237" t="s">
        <v>412</v>
      </c>
      <c r="G175" s="234"/>
      <c r="H175" s="238">
        <v>16.5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122</v>
      </c>
      <c r="AU175" s="244" t="s">
        <v>83</v>
      </c>
      <c r="AV175" s="13" t="s">
        <v>83</v>
      </c>
      <c r="AW175" s="13" t="s">
        <v>30</v>
      </c>
      <c r="AX175" s="13" t="s">
        <v>81</v>
      </c>
      <c r="AY175" s="244" t="s">
        <v>114</v>
      </c>
    </row>
    <row r="176" s="12" customFormat="1" ht="22.8" customHeight="1">
      <c r="A176" s="12"/>
      <c r="B176" s="203"/>
      <c r="C176" s="204"/>
      <c r="D176" s="205" t="s">
        <v>72</v>
      </c>
      <c r="E176" s="217" t="s">
        <v>83</v>
      </c>
      <c r="F176" s="217" t="s">
        <v>413</v>
      </c>
      <c r="G176" s="204"/>
      <c r="H176" s="204"/>
      <c r="I176" s="207"/>
      <c r="J176" s="218">
        <f>BK176</f>
        <v>0</v>
      </c>
      <c r="K176" s="204"/>
      <c r="L176" s="209"/>
      <c r="M176" s="210"/>
      <c r="N176" s="211"/>
      <c r="O176" s="211"/>
      <c r="P176" s="212">
        <f>SUM(P177:P196)</f>
        <v>0</v>
      </c>
      <c r="Q176" s="211"/>
      <c r="R176" s="212">
        <f>SUM(R177:R196)</f>
        <v>70.221690789999997</v>
      </c>
      <c r="S176" s="211"/>
      <c r="T176" s="213">
        <f>SUM(T177:T196)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4" t="s">
        <v>81</v>
      </c>
      <c r="AT176" s="215" t="s">
        <v>72</v>
      </c>
      <c r="AU176" s="215" t="s">
        <v>81</v>
      </c>
      <c r="AY176" s="214" t="s">
        <v>114</v>
      </c>
      <c r="BK176" s="216">
        <f>SUM(BK177:BK196)</f>
        <v>0</v>
      </c>
    </row>
    <row r="177" s="2" customFormat="1" ht="33" customHeight="1">
      <c r="A177" s="38"/>
      <c r="B177" s="39"/>
      <c r="C177" s="219" t="s">
        <v>246</v>
      </c>
      <c r="D177" s="219" t="s">
        <v>116</v>
      </c>
      <c r="E177" s="220" t="s">
        <v>414</v>
      </c>
      <c r="F177" s="221" t="s">
        <v>415</v>
      </c>
      <c r="G177" s="222" t="s">
        <v>172</v>
      </c>
      <c r="H177" s="223">
        <v>24.199999999999999</v>
      </c>
      <c r="I177" s="224"/>
      <c r="J177" s="225">
        <f>ROUND(I177*H177,2)</f>
        <v>0</v>
      </c>
      <c r="K177" s="226"/>
      <c r="L177" s="44"/>
      <c r="M177" s="227" t="s">
        <v>1</v>
      </c>
      <c r="N177" s="228" t="s">
        <v>38</v>
      </c>
      <c r="O177" s="91"/>
      <c r="P177" s="229">
        <f>O177*H177</f>
        <v>0</v>
      </c>
      <c r="Q177" s="229">
        <v>1.6299999999999999</v>
      </c>
      <c r="R177" s="229">
        <f>Q177*H177</f>
        <v>39.445999999999998</v>
      </c>
      <c r="S177" s="229">
        <v>0</v>
      </c>
      <c r="T177" s="230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31" t="s">
        <v>120</v>
      </c>
      <c r="AT177" s="231" t="s">
        <v>116</v>
      </c>
      <c r="AU177" s="231" t="s">
        <v>83</v>
      </c>
      <c r="AY177" s="17" t="s">
        <v>114</v>
      </c>
      <c r="BE177" s="232">
        <f>IF(N177="základní",J177,0)</f>
        <v>0</v>
      </c>
      <c r="BF177" s="232">
        <f>IF(N177="snížená",J177,0)</f>
        <v>0</v>
      </c>
      <c r="BG177" s="232">
        <f>IF(N177="zákl. přenesená",J177,0)</f>
        <v>0</v>
      </c>
      <c r="BH177" s="232">
        <f>IF(N177="sníž. přenesená",J177,0)</f>
        <v>0</v>
      </c>
      <c r="BI177" s="232">
        <f>IF(N177="nulová",J177,0)</f>
        <v>0</v>
      </c>
      <c r="BJ177" s="17" t="s">
        <v>81</v>
      </c>
      <c r="BK177" s="232">
        <f>ROUND(I177*H177,2)</f>
        <v>0</v>
      </c>
      <c r="BL177" s="17" t="s">
        <v>120</v>
      </c>
      <c r="BM177" s="231" t="s">
        <v>416</v>
      </c>
    </row>
    <row r="178" s="13" customFormat="1">
      <c r="A178" s="13"/>
      <c r="B178" s="233"/>
      <c r="C178" s="234"/>
      <c r="D178" s="235" t="s">
        <v>122</v>
      </c>
      <c r="E178" s="236" t="s">
        <v>1</v>
      </c>
      <c r="F178" s="237" t="s">
        <v>417</v>
      </c>
      <c r="G178" s="234"/>
      <c r="H178" s="238">
        <v>24.199999999999999</v>
      </c>
      <c r="I178" s="239"/>
      <c r="J178" s="234"/>
      <c r="K178" s="234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122</v>
      </c>
      <c r="AU178" s="244" t="s">
        <v>83</v>
      </c>
      <c r="AV178" s="13" t="s">
        <v>83</v>
      </c>
      <c r="AW178" s="13" t="s">
        <v>30</v>
      </c>
      <c r="AX178" s="13" t="s">
        <v>81</v>
      </c>
      <c r="AY178" s="244" t="s">
        <v>114</v>
      </c>
    </row>
    <row r="179" s="2" customFormat="1" ht="33" customHeight="1">
      <c r="A179" s="38"/>
      <c r="B179" s="39"/>
      <c r="C179" s="219" t="s">
        <v>251</v>
      </c>
      <c r="D179" s="219" t="s">
        <v>116</v>
      </c>
      <c r="E179" s="220" t="s">
        <v>418</v>
      </c>
      <c r="F179" s="221" t="s">
        <v>419</v>
      </c>
      <c r="G179" s="222" t="s">
        <v>134</v>
      </c>
      <c r="H179" s="223">
        <v>217.80000000000001</v>
      </c>
      <c r="I179" s="224"/>
      <c r="J179" s="225">
        <f>ROUND(I179*H179,2)</f>
        <v>0</v>
      </c>
      <c r="K179" s="226"/>
      <c r="L179" s="44"/>
      <c r="M179" s="227" t="s">
        <v>1</v>
      </c>
      <c r="N179" s="228" t="s">
        <v>38</v>
      </c>
      <c r="O179" s="91"/>
      <c r="P179" s="229">
        <f>O179*H179</f>
        <v>0</v>
      </c>
      <c r="Q179" s="229">
        <v>0.00031</v>
      </c>
      <c r="R179" s="229">
        <f>Q179*H179</f>
        <v>0.067518000000000009</v>
      </c>
      <c r="S179" s="229">
        <v>0</v>
      </c>
      <c r="T179" s="230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31" t="s">
        <v>120</v>
      </c>
      <c r="AT179" s="231" t="s">
        <v>116</v>
      </c>
      <c r="AU179" s="231" t="s">
        <v>83</v>
      </c>
      <c r="AY179" s="17" t="s">
        <v>114</v>
      </c>
      <c r="BE179" s="232">
        <f>IF(N179="základní",J179,0)</f>
        <v>0</v>
      </c>
      <c r="BF179" s="232">
        <f>IF(N179="snížená",J179,0)</f>
        <v>0</v>
      </c>
      <c r="BG179" s="232">
        <f>IF(N179="zákl. přenesená",J179,0)</f>
        <v>0</v>
      </c>
      <c r="BH179" s="232">
        <f>IF(N179="sníž. přenesená",J179,0)</f>
        <v>0</v>
      </c>
      <c r="BI179" s="232">
        <f>IF(N179="nulová",J179,0)</f>
        <v>0</v>
      </c>
      <c r="BJ179" s="17" t="s">
        <v>81</v>
      </c>
      <c r="BK179" s="232">
        <f>ROUND(I179*H179,2)</f>
        <v>0</v>
      </c>
      <c r="BL179" s="17" t="s">
        <v>120</v>
      </c>
      <c r="BM179" s="231" t="s">
        <v>420</v>
      </c>
    </row>
    <row r="180" s="13" customFormat="1">
      <c r="A180" s="13"/>
      <c r="B180" s="233"/>
      <c r="C180" s="234"/>
      <c r="D180" s="235" t="s">
        <v>122</v>
      </c>
      <c r="E180" s="236" t="s">
        <v>1</v>
      </c>
      <c r="F180" s="237" t="s">
        <v>421</v>
      </c>
      <c r="G180" s="234"/>
      <c r="H180" s="238">
        <v>217.80000000000001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122</v>
      </c>
      <c r="AU180" s="244" t="s">
        <v>83</v>
      </c>
      <c r="AV180" s="13" t="s">
        <v>83</v>
      </c>
      <c r="AW180" s="13" t="s">
        <v>30</v>
      </c>
      <c r="AX180" s="13" t="s">
        <v>81</v>
      </c>
      <c r="AY180" s="244" t="s">
        <v>114</v>
      </c>
    </row>
    <row r="181" s="2" customFormat="1" ht="24.15" customHeight="1">
      <c r="A181" s="38"/>
      <c r="B181" s="39"/>
      <c r="C181" s="271" t="s">
        <v>256</v>
      </c>
      <c r="D181" s="271" t="s">
        <v>347</v>
      </c>
      <c r="E181" s="272" t="s">
        <v>422</v>
      </c>
      <c r="F181" s="273" t="s">
        <v>423</v>
      </c>
      <c r="G181" s="274" t="s">
        <v>134</v>
      </c>
      <c r="H181" s="275">
        <v>250.47</v>
      </c>
      <c r="I181" s="276"/>
      <c r="J181" s="277">
        <f>ROUND(I181*H181,2)</f>
        <v>0</v>
      </c>
      <c r="K181" s="278"/>
      <c r="L181" s="279"/>
      <c r="M181" s="280" t="s">
        <v>1</v>
      </c>
      <c r="N181" s="281" t="s">
        <v>38</v>
      </c>
      <c r="O181" s="91"/>
      <c r="P181" s="229">
        <f>O181*H181</f>
        <v>0</v>
      </c>
      <c r="Q181" s="229">
        <v>0.00029999999999999997</v>
      </c>
      <c r="R181" s="229">
        <f>Q181*H181</f>
        <v>0.075140999999999999</v>
      </c>
      <c r="S181" s="229">
        <v>0</v>
      </c>
      <c r="T181" s="230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31" t="s">
        <v>156</v>
      </c>
      <c r="AT181" s="231" t="s">
        <v>347</v>
      </c>
      <c r="AU181" s="231" t="s">
        <v>83</v>
      </c>
      <c r="AY181" s="17" t="s">
        <v>114</v>
      </c>
      <c r="BE181" s="232">
        <f>IF(N181="základní",J181,0)</f>
        <v>0</v>
      </c>
      <c r="BF181" s="232">
        <f>IF(N181="snížená",J181,0)</f>
        <v>0</v>
      </c>
      <c r="BG181" s="232">
        <f>IF(N181="zákl. přenesená",J181,0)</f>
        <v>0</v>
      </c>
      <c r="BH181" s="232">
        <f>IF(N181="sníž. přenesená",J181,0)</f>
        <v>0</v>
      </c>
      <c r="BI181" s="232">
        <f>IF(N181="nulová",J181,0)</f>
        <v>0</v>
      </c>
      <c r="BJ181" s="17" t="s">
        <v>81</v>
      </c>
      <c r="BK181" s="232">
        <f>ROUND(I181*H181,2)</f>
        <v>0</v>
      </c>
      <c r="BL181" s="17" t="s">
        <v>120</v>
      </c>
      <c r="BM181" s="231" t="s">
        <v>424</v>
      </c>
    </row>
    <row r="182" s="13" customFormat="1">
      <c r="A182" s="13"/>
      <c r="B182" s="233"/>
      <c r="C182" s="234"/>
      <c r="D182" s="235" t="s">
        <v>122</v>
      </c>
      <c r="E182" s="236" t="s">
        <v>1</v>
      </c>
      <c r="F182" s="237" t="s">
        <v>425</v>
      </c>
      <c r="G182" s="234"/>
      <c r="H182" s="238">
        <v>250.47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122</v>
      </c>
      <c r="AU182" s="244" t="s">
        <v>83</v>
      </c>
      <c r="AV182" s="13" t="s">
        <v>83</v>
      </c>
      <c r="AW182" s="13" t="s">
        <v>30</v>
      </c>
      <c r="AX182" s="13" t="s">
        <v>81</v>
      </c>
      <c r="AY182" s="244" t="s">
        <v>114</v>
      </c>
    </row>
    <row r="183" s="2" customFormat="1" ht="24.15" customHeight="1">
      <c r="A183" s="38"/>
      <c r="B183" s="39"/>
      <c r="C183" s="219" t="s">
        <v>260</v>
      </c>
      <c r="D183" s="219" t="s">
        <v>116</v>
      </c>
      <c r="E183" s="220" t="s">
        <v>426</v>
      </c>
      <c r="F183" s="221" t="s">
        <v>427</v>
      </c>
      <c r="G183" s="222" t="s">
        <v>164</v>
      </c>
      <c r="H183" s="223">
        <v>121</v>
      </c>
      <c r="I183" s="224"/>
      <c r="J183" s="225">
        <f>ROUND(I183*H183,2)</f>
        <v>0</v>
      </c>
      <c r="K183" s="226"/>
      <c r="L183" s="44"/>
      <c r="M183" s="227" t="s">
        <v>1</v>
      </c>
      <c r="N183" s="228" t="s">
        <v>38</v>
      </c>
      <c r="O183" s="91"/>
      <c r="P183" s="229">
        <f>O183*H183</f>
        <v>0</v>
      </c>
      <c r="Q183" s="229">
        <v>0.00072999999999999996</v>
      </c>
      <c r="R183" s="229">
        <f>Q183*H183</f>
        <v>0.088329999999999992</v>
      </c>
      <c r="S183" s="229">
        <v>0</v>
      </c>
      <c r="T183" s="230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31" t="s">
        <v>120</v>
      </c>
      <c r="AT183" s="231" t="s">
        <v>116</v>
      </c>
      <c r="AU183" s="231" t="s">
        <v>83</v>
      </c>
      <c r="AY183" s="17" t="s">
        <v>114</v>
      </c>
      <c r="BE183" s="232">
        <f>IF(N183="základní",J183,0)</f>
        <v>0</v>
      </c>
      <c r="BF183" s="232">
        <f>IF(N183="snížená",J183,0)</f>
        <v>0</v>
      </c>
      <c r="BG183" s="232">
        <f>IF(N183="zákl. přenesená",J183,0)</f>
        <v>0</v>
      </c>
      <c r="BH183" s="232">
        <f>IF(N183="sníž. přenesená",J183,0)</f>
        <v>0</v>
      </c>
      <c r="BI183" s="232">
        <f>IF(N183="nulová",J183,0)</f>
        <v>0</v>
      </c>
      <c r="BJ183" s="17" t="s">
        <v>81</v>
      </c>
      <c r="BK183" s="232">
        <f>ROUND(I183*H183,2)</f>
        <v>0</v>
      </c>
      <c r="BL183" s="17" t="s">
        <v>120</v>
      </c>
      <c r="BM183" s="231" t="s">
        <v>428</v>
      </c>
    </row>
    <row r="184" s="2" customFormat="1" ht="16.5" customHeight="1">
      <c r="A184" s="38"/>
      <c r="B184" s="39"/>
      <c r="C184" s="219" t="s">
        <v>264</v>
      </c>
      <c r="D184" s="219" t="s">
        <v>116</v>
      </c>
      <c r="E184" s="220" t="s">
        <v>429</v>
      </c>
      <c r="F184" s="221" t="s">
        <v>430</v>
      </c>
      <c r="G184" s="222" t="s">
        <v>172</v>
      </c>
      <c r="H184" s="223">
        <v>1.5</v>
      </c>
      <c r="I184" s="224"/>
      <c r="J184" s="225">
        <f>ROUND(I184*H184,2)</f>
        <v>0</v>
      </c>
      <c r="K184" s="226"/>
      <c r="L184" s="44"/>
      <c r="M184" s="227" t="s">
        <v>1</v>
      </c>
      <c r="N184" s="228" t="s">
        <v>38</v>
      </c>
      <c r="O184" s="91"/>
      <c r="P184" s="229">
        <f>O184*H184</f>
        <v>0</v>
      </c>
      <c r="Q184" s="229">
        <v>2.3010199999999998</v>
      </c>
      <c r="R184" s="229">
        <f>Q184*H184</f>
        <v>3.45153</v>
      </c>
      <c r="S184" s="229">
        <v>0</v>
      </c>
      <c r="T184" s="230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31" t="s">
        <v>120</v>
      </c>
      <c r="AT184" s="231" t="s">
        <v>116</v>
      </c>
      <c r="AU184" s="231" t="s">
        <v>83</v>
      </c>
      <c r="AY184" s="17" t="s">
        <v>114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17" t="s">
        <v>81</v>
      </c>
      <c r="BK184" s="232">
        <f>ROUND(I184*H184,2)</f>
        <v>0</v>
      </c>
      <c r="BL184" s="17" t="s">
        <v>120</v>
      </c>
      <c r="BM184" s="231" t="s">
        <v>431</v>
      </c>
    </row>
    <row r="185" s="13" customFormat="1">
      <c r="A185" s="13"/>
      <c r="B185" s="233"/>
      <c r="C185" s="234"/>
      <c r="D185" s="235" t="s">
        <v>122</v>
      </c>
      <c r="E185" s="236" t="s">
        <v>1</v>
      </c>
      <c r="F185" s="237" t="s">
        <v>432</v>
      </c>
      <c r="G185" s="234"/>
      <c r="H185" s="238">
        <v>1.5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122</v>
      </c>
      <c r="AU185" s="244" t="s">
        <v>83</v>
      </c>
      <c r="AV185" s="13" t="s">
        <v>83</v>
      </c>
      <c r="AW185" s="13" t="s">
        <v>30</v>
      </c>
      <c r="AX185" s="13" t="s">
        <v>81</v>
      </c>
      <c r="AY185" s="244" t="s">
        <v>114</v>
      </c>
    </row>
    <row r="186" s="2" customFormat="1" ht="16.5" customHeight="1">
      <c r="A186" s="38"/>
      <c r="B186" s="39"/>
      <c r="C186" s="219" t="s">
        <v>269</v>
      </c>
      <c r="D186" s="219" t="s">
        <v>116</v>
      </c>
      <c r="E186" s="220" t="s">
        <v>433</v>
      </c>
      <c r="F186" s="221" t="s">
        <v>434</v>
      </c>
      <c r="G186" s="222" t="s">
        <v>172</v>
      </c>
      <c r="H186" s="223">
        <v>6</v>
      </c>
      <c r="I186" s="224"/>
      <c r="J186" s="225">
        <f>ROUND(I186*H186,2)</f>
        <v>0</v>
      </c>
      <c r="K186" s="226"/>
      <c r="L186" s="44"/>
      <c r="M186" s="227" t="s">
        <v>1</v>
      </c>
      <c r="N186" s="228" t="s">
        <v>38</v>
      </c>
      <c r="O186" s="91"/>
      <c r="P186" s="229">
        <f>O186*H186</f>
        <v>0</v>
      </c>
      <c r="Q186" s="229">
        <v>2.5018699999999998</v>
      </c>
      <c r="R186" s="229">
        <f>Q186*H186</f>
        <v>15.011219999999998</v>
      </c>
      <c r="S186" s="229">
        <v>0</v>
      </c>
      <c r="T186" s="230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31" t="s">
        <v>120</v>
      </c>
      <c r="AT186" s="231" t="s">
        <v>116</v>
      </c>
      <c r="AU186" s="231" t="s">
        <v>83</v>
      </c>
      <c r="AY186" s="17" t="s">
        <v>114</v>
      </c>
      <c r="BE186" s="232">
        <f>IF(N186="základní",J186,0)</f>
        <v>0</v>
      </c>
      <c r="BF186" s="232">
        <f>IF(N186="snížená",J186,0)</f>
        <v>0</v>
      </c>
      <c r="BG186" s="232">
        <f>IF(N186="zákl. přenesená",J186,0)</f>
        <v>0</v>
      </c>
      <c r="BH186" s="232">
        <f>IF(N186="sníž. přenesená",J186,0)</f>
        <v>0</v>
      </c>
      <c r="BI186" s="232">
        <f>IF(N186="nulová",J186,0)</f>
        <v>0</v>
      </c>
      <c r="BJ186" s="17" t="s">
        <v>81</v>
      </c>
      <c r="BK186" s="232">
        <f>ROUND(I186*H186,2)</f>
        <v>0</v>
      </c>
      <c r="BL186" s="17" t="s">
        <v>120</v>
      </c>
      <c r="BM186" s="231" t="s">
        <v>435</v>
      </c>
    </row>
    <row r="187" s="13" customFormat="1">
      <c r="A187" s="13"/>
      <c r="B187" s="233"/>
      <c r="C187" s="234"/>
      <c r="D187" s="235" t="s">
        <v>122</v>
      </c>
      <c r="E187" s="236" t="s">
        <v>1</v>
      </c>
      <c r="F187" s="237" t="s">
        <v>436</v>
      </c>
      <c r="G187" s="234"/>
      <c r="H187" s="238">
        <v>5.0999999999999996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122</v>
      </c>
      <c r="AU187" s="244" t="s">
        <v>83</v>
      </c>
      <c r="AV187" s="13" t="s">
        <v>83</v>
      </c>
      <c r="AW187" s="13" t="s">
        <v>30</v>
      </c>
      <c r="AX187" s="13" t="s">
        <v>73</v>
      </c>
      <c r="AY187" s="244" t="s">
        <v>114</v>
      </c>
    </row>
    <row r="188" s="13" customFormat="1">
      <c r="A188" s="13"/>
      <c r="B188" s="233"/>
      <c r="C188" s="234"/>
      <c r="D188" s="235" t="s">
        <v>122</v>
      </c>
      <c r="E188" s="236" t="s">
        <v>1</v>
      </c>
      <c r="F188" s="237" t="s">
        <v>437</v>
      </c>
      <c r="G188" s="234"/>
      <c r="H188" s="238">
        <v>0.90000000000000002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122</v>
      </c>
      <c r="AU188" s="244" t="s">
        <v>83</v>
      </c>
      <c r="AV188" s="13" t="s">
        <v>83</v>
      </c>
      <c r="AW188" s="13" t="s">
        <v>30</v>
      </c>
      <c r="AX188" s="13" t="s">
        <v>73</v>
      </c>
      <c r="AY188" s="244" t="s">
        <v>114</v>
      </c>
    </row>
    <row r="189" s="15" customFormat="1">
      <c r="A189" s="15"/>
      <c r="B189" s="255"/>
      <c r="C189" s="256"/>
      <c r="D189" s="235" t="s">
        <v>122</v>
      </c>
      <c r="E189" s="257" t="s">
        <v>1</v>
      </c>
      <c r="F189" s="258" t="s">
        <v>155</v>
      </c>
      <c r="G189" s="256"/>
      <c r="H189" s="259">
        <v>6</v>
      </c>
      <c r="I189" s="260"/>
      <c r="J189" s="256"/>
      <c r="K189" s="256"/>
      <c r="L189" s="261"/>
      <c r="M189" s="262"/>
      <c r="N189" s="263"/>
      <c r="O189" s="263"/>
      <c r="P189" s="263"/>
      <c r="Q189" s="263"/>
      <c r="R189" s="263"/>
      <c r="S189" s="263"/>
      <c r="T189" s="26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5" t="s">
        <v>122</v>
      </c>
      <c r="AU189" s="265" t="s">
        <v>83</v>
      </c>
      <c r="AV189" s="15" t="s">
        <v>120</v>
      </c>
      <c r="AW189" s="15" t="s">
        <v>30</v>
      </c>
      <c r="AX189" s="15" t="s">
        <v>81</v>
      </c>
      <c r="AY189" s="265" t="s">
        <v>114</v>
      </c>
    </row>
    <row r="190" s="2" customFormat="1" ht="16.5" customHeight="1">
      <c r="A190" s="38"/>
      <c r="B190" s="39"/>
      <c r="C190" s="219" t="s">
        <v>274</v>
      </c>
      <c r="D190" s="219" t="s">
        <v>116</v>
      </c>
      <c r="E190" s="220" t="s">
        <v>438</v>
      </c>
      <c r="F190" s="221" t="s">
        <v>439</v>
      </c>
      <c r="G190" s="222" t="s">
        <v>213</v>
      </c>
      <c r="H190" s="223">
        <v>0.031</v>
      </c>
      <c r="I190" s="224"/>
      <c r="J190" s="225">
        <f>ROUND(I190*H190,2)</f>
        <v>0</v>
      </c>
      <c r="K190" s="226"/>
      <c r="L190" s="44"/>
      <c r="M190" s="227" t="s">
        <v>1</v>
      </c>
      <c r="N190" s="228" t="s">
        <v>38</v>
      </c>
      <c r="O190" s="91"/>
      <c r="P190" s="229">
        <f>O190*H190</f>
        <v>0</v>
      </c>
      <c r="Q190" s="229">
        <v>1.06277</v>
      </c>
      <c r="R190" s="229">
        <f>Q190*H190</f>
        <v>0.032945870000000002</v>
      </c>
      <c r="S190" s="229">
        <v>0</v>
      </c>
      <c r="T190" s="230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31" t="s">
        <v>120</v>
      </c>
      <c r="AT190" s="231" t="s">
        <v>116</v>
      </c>
      <c r="AU190" s="231" t="s">
        <v>83</v>
      </c>
      <c r="AY190" s="17" t="s">
        <v>114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17" t="s">
        <v>81</v>
      </c>
      <c r="BK190" s="232">
        <f>ROUND(I190*H190,2)</f>
        <v>0</v>
      </c>
      <c r="BL190" s="17" t="s">
        <v>120</v>
      </c>
      <c r="BM190" s="231" t="s">
        <v>440</v>
      </c>
    </row>
    <row r="191" s="13" customFormat="1">
      <c r="A191" s="13"/>
      <c r="B191" s="233"/>
      <c r="C191" s="234"/>
      <c r="D191" s="235" t="s">
        <v>122</v>
      </c>
      <c r="E191" s="236" t="s">
        <v>1</v>
      </c>
      <c r="F191" s="237" t="s">
        <v>441</v>
      </c>
      <c r="G191" s="234"/>
      <c r="H191" s="238">
        <v>0.031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122</v>
      </c>
      <c r="AU191" s="244" t="s">
        <v>83</v>
      </c>
      <c r="AV191" s="13" t="s">
        <v>83</v>
      </c>
      <c r="AW191" s="13" t="s">
        <v>30</v>
      </c>
      <c r="AX191" s="13" t="s">
        <v>81</v>
      </c>
      <c r="AY191" s="244" t="s">
        <v>114</v>
      </c>
    </row>
    <row r="192" s="2" customFormat="1" ht="16.5" customHeight="1">
      <c r="A192" s="38"/>
      <c r="B192" s="39"/>
      <c r="C192" s="219" t="s">
        <v>279</v>
      </c>
      <c r="D192" s="219" t="s">
        <v>116</v>
      </c>
      <c r="E192" s="220" t="s">
        <v>442</v>
      </c>
      <c r="F192" s="221" t="s">
        <v>443</v>
      </c>
      <c r="G192" s="222" t="s">
        <v>172</v>
      </c>
      <c r="H192" s="223">
        <v>4.8159999999999998</v>
      </c>
      <c r="I192" s="224"/>
      <c r="J192" s="225">
        <f>ROUND(I192*H192,2)</f>
        <v>0</v>
      </c>
      <c r="K192" s="226"/>
      <c r="L192" s="44"/>
      <c r="M192" s="227" t="s">
        <v>1</v>
      </c>
      <c r="N192" s="228" t="s">
        <v>38</v>
      </c>
      <c r="O192" s="91"/>
      <c r="P192" s="229">
        <f>O192*H192</f>
        <v>0</v>
      </c>
      <c r="Q192" s="229">
        <v>2.5018699999999998</v>
      </c>
      <c r="R192" s="229">
        <f>Q192*H192</f>
        <v>12.049005919999999</v>
      </c>
      <c r="S192" s="229">
        <v>0</v>
      </c>
      <c r="T192" s="230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31" t="s">
        <v>120</v>
      </c>
      <c r="AT192" s="231" t="s">
        <v>116</v>
      </c>
      <c r="AU192" s="231" t="s">
        <v>83</v>
      </c>
      <c r="AY192" s="17" t="s">
        <v>114</v>
      </c>
      <c r="BE192" s="232">
        <f>IF(N192="základní",J192,0)</f>
        <v>0</v>
      </c>
      <c r="BF192" s="232">
        <f>IF(N192="snížená",J192,0)</f>
        <v>0</v>
      </c>
      <c r="BG192" s="232">
        <f>IF(N192="zákl. přenesená",J192,0)</f>
        <v>0</v>
      </c>
      <c r="BH192" s="232">
        <f>IF(N192="sníž. přenesená",J192,0)</f>
        <v>0</v>
      </c>
      <c r="BI192" s="232">
        <f>IF(N192="nulová",J192,0)</f>
        <v>0</v>
      </c>
      <c r="BJ192" s="17" t="s">
        <v>81</v>
      </c>
      <c r="BK192" s="232">
        <f>ROUND(I192*H192,2)</f>
        <v>0</v>
      </c>
      <c r="BL192" s="17" t="s">
        <v>120</v>
      </c>
      <c r="BM192" s="231" t="s">
        <v>444</v>
      </c>
    </row>
    <row r="193" s="13" customFormat="1">
      <c r="A193" s="13"/>
      <c r="B193" s="233"/>
      <c r="C193" s="234"/>
      <c r="D193" s="235" t="s">
        <v>122</v>
      </c>
      <c r="E193" s="236" t="s">
        <v>1</v>
      </c>
      <c r="F193" s="237" t="s">
        <v>445</v>
      </c>
      <c r="G193" s="234"/>
      <c r="H193" s="238">
        <v>1.536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122</v>
      </c>
      <c r="AU193" s="244" t="s">
        <v>83</v>
      </c>
      <c r="AV193" s="13" t="s">
        <v>83</v>
      </c>
      <c r="AW193" s="13" t="s">
        <v>30</v>
      </c>
      <c r="AX193" s="13" t="s">
        <v>73</v>
      </c>
      <c r="AY193" s="244" t="s">
        <v>114</v>
      </c>
    </row>
    <row r="194" s="13" customFormat="1">
      <c r="A194" s="13"/>
      <c r="B194" s="233"/>
      <c r="C194" s="234"/>
      <c r="D194" s="235" t="s">
        <v>122</v>
      </c>
      <c r="E194" s="236" t="s">
        <v>1</v>
      </c>
      <c r="F194" s="237" t="s">
        <v>446</v>
      </c>
      <c r="G194" s="234"/>
      <c r="H194" s="238">
        <v>0.32000000000000001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122</v>
      </c>
      <c r="AU194" s="244" t="s">
        <v>83</v>
      </c>
      <c r="AV194" s="13" t="s">
        <v>83</v>
      </c>
      <c r="AW194" s="13" t="s">
        <v>30</v>
      </c>
      <c r="AX194" s="13" t="s">
        <v>73</v>
      </c>
      <c r="AY194" s="244" t="s">
        <v>114</v>
      </c>
    </row>
    <row r="195" s="13" customFormat="1">
      <c r="A195" s="13"/>
      <c r="B195" s="233"/>
      <c r="C195" s="234"/>
      <c r="D195" s="235" t="s">
        <v>122</v>
      </c>
      <c r="E195" s="236" t="s">
        <v>1</v>
      </c>
      <c r="F195" s="237" t="s">
        <v>447</v>
      </c>
      <c r="G195" s="234"/>
      <c r="H195" s="238">
        <v>2.96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122</v>
      </c>
      <c r="AU195" s="244" t="s">
        <v>83</v>
      </c>
      <c r="AV195" s="13" t="s">
        <v>83</v>
      </c>
      <c r="AW195" s="13" t="s">
        <v>30</v>
      </c>
      <c r="AX195" s="13" t="s">
        <v>73</v>
      </c>
      <c r="AY195" s="244" t="s">
        <v>114</v>
      </c>
    </row>
    <row r="196" s="15" customFormat="1">
      <c r="A196" s="15"/>
      <c r="B196" s="255"/>
      <c r="C196" s="256"/>
      <c r="D196" s="235" t="s">
        <v>122</v>
      </c>
      <c r="E196" s="257" t="s">
        <v>1</v>
      </c>
      <c r="F196" s="258" t="s">
        <v>155</v>
      </c>
      <c r="G196" s="256"/>
      <c r="H196" s="259">
        <v>4.8159999999999998</v>
      </c>
      <c r="I196" s="260"/>
      <c r="J196" s="256"/>
      <c r="K196" s="256"/>
      <c r="L196" s="261"/>
      <c r="M196" s="262"/>
      <c r="N196" s="263"/>
      <c r="O196" s="263"/>
      <c r="P196" s="263"/>
      <c r="Q196" s="263"/>
      <c r="R196" s="263"/>
      <c r="S196" s="263"/>
      <c r="T196" s="26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5" t="s">
        <v>122</v>
      </c>
      <c r="AU196" s="265" t="s">
        <v>83</v>
      </c>
      <c r="AV196" s="15" t="s">
        <v>120</v>
      </c>
      <c r="AW196" s="15" t="s">
        <v>30</v>
      </c>
      <c r="AX196" s="15" t="s">
        <v>81</v>
      </c>
      <c r="AY196" s="265" t="s">
        <v>114</v>
      </c>
    </row>
    <row r="197" s="12" customFormat="1" ht="22.8" customHeight="1">
      <c r="A197" s="12"/>
      <c r="B197" s="203"/>
      <c r="C197" s="204"/>
      <c r="D197" s="205" t="s">
        <v>72</v>
      </c>
      <c r="E197" s="217" t="s">
        <v>128</v>
      </c>
      <c r="F197" s="217" t="s">
        <v>448</v>
      </c>
      <c r="G197" s="204"/>
      <c r="H197" s="204"/>
      <c r="I197" s="207"/>
      <c r="J197" s="218">
        <f>BK197</f>
        <v>0</v>
      </c>
      <c r="K197" s="204"/>
      <c r="L197" s="209"/>
      <c r="M197" s="210"/>
      <c r="N197" s="211"/>
      <c r="O197" s="211"/>
      <c r="P197" s="212">
        <f>SUM(P198:P209)</f>
        <v>0</v>
      </c>
      <c r="Q197" s="211"/>
      <c r="R197" s="212">
        <f>SUM(R198:R209)</f>
        <v>41.473485249999996</v>
      </c>
      <c r="S197" s="211"/>
      <c r="T197" s="213">
        <f>SUM(T198:T209)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4" t="s">
        <v>81</v>
      </c>
      <c r="AT197" s="215" t="s">
        <v>72</v>
      </c>
      <c r="AU197" s="215" t="s">
        <v>81</v>
      </c>
      <c r="AY197" s="214" t="s">
        <v>114</v>
      </c>
      <c r="BK197" s="216">
        <f>SUM(BK198:BK209)</f>
        <v>0</v>
      </c>
    </row>
    <row r="198" s="2" customFormat="1" ht="16.5" customHeight="1">
      <c r="A198" s="38"/>
      <c r="B198" s="39"/>
      <c r="C198" s="219" t="s">
        <v>286</v>
      </c>
      <c r="D198" s="219" t="s">
        <v>116</v>
      </c>
      <c r="E198" s="220" t="s">
        <v>449</v>
      </c>
      <c r="F198" s="221" t="s">
        <v>450</v>
      </c>
      <c r="G198" s="222" t="s">
        <v>172</v>
      </c>
      <c r="H198" s="223">
        <v>7.25</v>
      </c>
      <c r="I198" s="224"/>
      <c r="J198" s="225">
        <f>ROUND(I198*H198,2)</f>
        <v>0</v>
      </c>
      <c r="K198" s="226"/>
      <c r="L198" s="44"/>
      <c r="M198" s="227" t="s">
        <v>1</v>
      </c>
      <c r="N198" s="228" t="s">
        <v>38</v>
      </c>
      <c r="O198" s="91"/>
      <c r="P198" s="229">
        <f>O198*H198</f>
        <v>0</v>
      </c>
      <c r="Q198" s="229">
        <v>2.5020899999999999</v>
      </c>
      <c r="R198" s="229">
        <f>Q198*H198</f>
        <v>18.140152499999999</v>
      </c>
      <c r="S198" s="229">
        <v>0</v>
      </c>
      <c r="T198" s="230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31" t="s">
        <v>120</v>
      </c>
      <c r="AT198" s="231" t="s">
        <v>116</v>
      </c>
      <c r="AU198" s="231" t="s">
        <v>83</v>
      </c>
      <c r="AY198" s="17" t="s">
        <v>114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17" t="s">
        <v>81</v>
      </c>
      <c r="BK198" s="232">
        <f>ROUND(I198*H198,2)</f>
        <v>0</v>
      </c>
      <c r="BL198" s="17" t="s">
        <v>120</v>
      </c>
      <c r="BM198" s="231" t="s">
        <v>451</v>
      </c>
    </row>
    <row r="199" s="13" customFormat="1">
      <c r="A199" s="13"/>
      <c r="B199" s="233"/>
      <c r="C199" s="234"/>
      <c r="D199" s="235" t="s">
        <v>122</v>
      </c>
      <c r="E199" s="236" t="s">
        <v>1</v>
      </c>
      <c r="F199" s="237" t="s">
        <v>452</v>
      </c>
      <c r="G199" s="234"/>
      <c r="H199" s="238">
        <v>7.25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122</v>
      </c>
      <c r="AU199" s="244" t="s">
        <v>83</v>
      </c>
      <c r="AV199" s="13" t="s">
        <v>83</v>
      </c>
      <c r="AW199" s="13" t="s">
        <v>30</v>
      </c>
      <c r="AX199" s="13" t="s">
        <v>81</v>
      </c>
      <c r="AY199" s="244" t="s">
        <v>114</v>
      </c>
    </row>
    <row r="200" s="2" customFormat="1" ht="16.5" customHeight="1">
      <c r="A200" s="38"/>
      <c r="B200" s="39"/>
      <c r="C200" s="219" t="s">
        <v>290</v>
      </c>
      <c r="D200" s="219" t="s">
        <v>116</v>
      </c>
      <c r="E200" s="220" t="s">
        <v>453</v>
      </c>
      <c r="F200" s="221" t="s">
        <v>454</v>
      </c>
      <c r="G200" s="222" t="s">
        <v>172</v>
      </c>
      <c r="H200" s="223">
        <v>5.4000000000000004</v>
      </c>
      <c r="I200" s="224"/>
      <c r="J200" s="225">
        <f>ROUND(I200*H200,2)</f>
        <v>0</v>
      </c>
      <c r="K200" s="226"/>
      <c r="L200" s="44"/>
      <c r="M200" s="227" t="s">
        <v>1</v>
      </c>
      <c r="N200" s="228" t="s">
        <v>38</v>
      </c>
      <c r="O200" s="91"/>
      <c r="P200" s="229">
        <f>O200*H200</f>
        <v>0</v>
      </c>
      <c r="Q200" s="229">
        <v>2.5020899999999999</v>
      </c>
      <c r="R200" s="229">
        <f>Q200*H200</f>
        <v>13.511286</v>
      </c>
      <c r="S200" s="229">
        <v>0</v>
      </c>
      <c r="T200" s="230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31" t="s">
        <v>120</v>
      </c>
      <c r="AT200" s="231" t="s">
        <v>116</v>
      </c>
      <c r="AU200" s="231" t="s">
        <v>83</v>
      </c>
      <c r="AY200" s="17" t="s">
        <v>114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17" t="s">
        <v>81</v>
      </c>
      <c r="BK200" s="232">
        <f>ROUND(I200*H200,2)</f>
        <v>0</v>
      </c>
      <c r="BL200" s="17" t="s">
        <v>120</v>
      </c>
      <c r="BM200" s="231" t="s">
        <v>455</v>
      </c>
    </row>
    <row r="201" s="13" customFormat="1">
      <c r="A201" s="13"/>
      <c r="B201" s="233"/>
      <c r="C201" s="234"/>
      <c r="D201" s="235" t="s">
        <v>122</v>
      </c>
      <c r="E201" s="236" t="s">
        <v>1</v>
      </c>
      <c r="F201" s="237" t="s">
        <v>456</v>
      </c>
      <c r="G201" s="234"/>
      <c r="H201" s="238">
        <v>5.4000000000000004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122</v>
      </c>
      <c r="AU201" s="244" t="s">
        <v>83</v>
      </c>
      <c r="AV201" s="13" t="s">
        <v>83</v>
      </c>
      <c r="AW201" s="13" t="s">
        <v>30</v>
      </c>
      <c r="AX201" s="13" t="s">
        <v>81</v>
      </c>
      <c r="AY201" s="244" t="s">
        <v>114</v>
      </c>
    </row>
    <row r="202" s="2" customFormat="1" ht="24.15" customHeight="1">
      <c r="A202" s="38"/>
      <c r="B202" s="39"/>
      <c r="C202" s="219" t="s">
        <v>295</v>
      </c>
      <c r="D202" s="219" t="s">
        <v>116</v>
      </c>
      <c r="E202" s="220" t="s">
        <v>457</v>
      </c>
      <c r="F202" s="221" t="s">
        <v>458</v>
      </c>
      <c r="G202" s="222" t="s">
        <v>134</v>
      </c>
      <c r="H202" s="223">
        <v>40</v>
      </c>
      <c r="I202" s="224"/>
      <c r="J202" s="225">
        <f>ROUND(I202*H202,2)</f>
        <v>0</v>
      </c>
      <c r="K202" s="226"/>
      <c r="L202" s="44"/>
      <c r="M202" s="227" t="s">
        <v>1</v>
      </c>
      <c r="N202" s="228" t="s">
        <v>38</v>
      </c>
      <c r="O202" s="91"/>
      <c r="P202" s="229">
        <f>O202*H202</f>
        <v>0</v>
      </c>
      <c r="Q202" s="229">
        <v>0.0037200000000000002</v>
      </c>
      <c r="R202" s="229">
        <f>Q202*H202</f>
        <v>0.14880000000000002</v>
      </c>
      <c r="S202" s="229">
        <v>0</v>
      </c>
      <c r="T202" s="230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31" t="s">
        <v>120</v>
      </c>
      <c r="AT202" s="231" t="s">
        <v>116</v>
      </c>
      <c r="AU202" s="231" t="s">
        <v>83</v>
      </c>
      <c r="AY202" s="17" t="s">
        <v>114</v>
      </c>
      <c r="BE202" s="232">
        <f>IF(N202="základní",J202,0)</f>
        <v>0</v>
      </c>
      <c r="BF202" s="232">
        <f>IF(N202="snížená",J202,0)</f>
        <v>0</v>
      </c>
      <c r="BG202" s="232">
        <f>IF(N202="zákl. přenesená",J202,0)</f>
        <v>0</v>
      </c>
      <c r="BH202" s="232">
        <f>IF(N202="sníž. přenesená",J202,0)</f>
        <v>0</v>
      </c>
      <c r="BI202" s="232">
        <f>IF(N202="nulová",J202,0)</f>
        <v>0</v>
      </c>
      <c r="BJ202" s="17" t="s">
        <v>81</v>
      </c>
      <c r="BK202" s="232">
        <f>ROUND(I202*H202,2)</f>
        <v>0</v>
      </c>
      <c r="BL202" s="17" t="s">
        <v>120</v>
      </c>
      <c r="BM202" s="231" t="s">
        <v>459</v>
      </c>
    </row>
    <row r="203" s="2" customFormat="1" ht="24.15" customHeight="1">
      <c r="A203" s="38"/>
      <c r="B203" s="39"/>
      <c r="C203" s="219" t="s">
        <v>299</v>
      </c>
      <c r="D203" s="219" t="s">
        <v>116</v>
      </c>
      <c r="E203" s="220" t="s">
        <v>460</v>
      </c>
      <c r="F203" s="221" t="s">
        <v>461</v>
      </c>
      <c r="G203" s="222" t="s">
        <v>134</v>
      </c>
      <c r="H203" s="223">
        <v>40</v>
      </c>
      <c r="I203" s="224"/>
      <c r="J203" s="225">
        <f>ROUND(I203*H203,2)</f>
        <v>0</v>
      </c>
      <c r="K203" s="226"/>
      <c r="L203" s="44"/>
      <c r="M203" s="227" t="s">
        <v>1</v>
      </c>
      <c r="N203" s="228" t="s">
        <v>38</v>
      </c>
      <c r="O203" s="91"/>
      <c r="P203" s="229">
        <f>O203*H203</f>
        <v>0</v>
      </c>
      <c r="Q203" s="229">
        <v>4.0000000000000003E-05</v>
      </c>
      <c r="R203" s="229">
        <f>Q203*H203</f>
        <v>0.0016000000000000001</v>
      </c>
      <c r="S203" s="229">
        <v>0</v>
      </c>
      <c r="T203" s="230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31" t="s">
        <v>120</v>
      </c>
      <c r="AT203" s="231" t="s">
        <v>116</v>
      </c>
      <c r="AU203" s="231" t="s">
        <v>83</v>
      </c>
      <c r="AY203" s="17" t="s">
        <v>114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17" t="s">
        <v>81</v>
      </c>
      <c r="BK203" s="232">
        <f>ROUND(I203*H203,2)</f>
        <v>0</v>
      </c>
      <c r="BL203" s="17" t="s">
        <v>120</v>
      </c>
      <c r="BM203" s="231" t="s">
        <v>462</v>
      </c>
    </row>
    <row r="204" s="2" customFormat="1" ht="16.5" customHeight="1">
      <c r="A204" s="38"/>
      <c r="B204" s="39"/>
      <c r="C204" s="219" t="s">
        <v>304</v>
      </c>
      <c r="D204" s="219" t="s">
        <v>116</v>
      </c>
      <c r="E204" s="220" t="s">
        <v>463</v>
      </c>
      <c r="F204" s="221" t="s">
        <v>464</v>
      </c>
      <c r="G204" s="222" t="s">
        <v>134</v>
      </c>
      <c r="H204" s="223">
        <v>40</v>
      </c>
      <c r="I204" s="224"/>
      <c r="J204" s="225">
        <f>ROUND(I204*H204,2)</f>
        <v>0</v>
      </c>
      <c r="K204" s="226"/>
      <c r="L204" s="44"/>
      <c r="M204" s="227" t="s">
        <v>1</v>
      </c>
      <c r="N204" s="228" t="s">
        <v>38</v>
      </c>
      <c r="O204" s="91"/>
      <c r="P204" s="229">
        <f>O204*H204</f>
        <v>0</v>
      </c>
      <c r="Q204" s="229">
        <v>0.0027000000000000001</v>
      </c>
      <c r="R204" s="229">
        <f>Q204*H204</f>
        <v>0.10800000000000001</v>
      </c>
      <c r="S204" s="229">
        <v>0</v>
      </c>
      <c r="T204" s="230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31" t="s">
        <v>120</v>
      </c>
      <c r="AT204" s="231" t="s">
        <v>116</v>
      </c>
      <c r="AU204" s="231" t="s">
        <v>83</v>
      </c>
      <c r="AY204" s="17" t="s">
        <v>114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17" t="s">
        <v>81</v>
      </c>
      <c r="BK204" s="232">
        <f>ROUND(I204*H204,2)</f>
        <v>0</v>
      </c>
      <c r="BL204" s="17" t="s">
        <v>120</v>
      </c>
      <c r="BM204" s="231" t="s">
        <v>465</v>
      </c>
    </row>
    <row r="205" s="2" customFormat="1" ht="16.5" customHeight="1">
      <c r="A205" s="38"/>
      <c r="B205" s="39"/>
      <c r="C205" s="219" t="s">
        <v>308</v>
      </c>
      <c r="D205" s="219" t="s">
        <v>116</v>
      </c>
      <c r="E205" s="220" t="s">
        <v>466</v>
      </c>
      <c r="F205" s="221" t="s">
        <v>467</v>
      </c>
      <c r="G205" s="222" t="s">
        <v>213</v>
      </c>
      <c r="H205" s="223">
        <v>0.875</v>
      </c>
      <c r="I205" s="224"/>
      <c r="J205" s="225">
        <f>ROUND(I205*H205,2)</f>
        <v>0</v>
      </c>
      <c r="K205" s="226"/>
      <c r="L205" s="44"/>
      <c r="M205" s="227" t="s">
        <v>1</v>
      </c>
      <c r="N205" s="228" t="s">
        <v>38</v>
      </c>
      <c r="O205" s="91"/>
      <c r="P205" s="229">
        <f>O205*H205</f>
        <v>0</v>
      </c>
      <c r="Q205" s="229">
        <v>1.0384500000000001</v>
      </c>
      <c r="R205" s="229">
        <f>Q205*H205</f>
        <v>0.90864375000000008</v>
      </c>
      <c r="S205" s="229">
        <v>0</v>
      </c>
      <c r="T205" s="230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31" t="s">
        <v>120</v>
      </c>
      <c r="AT205" s="231" t="s">
        <v>116</v>
      </c>
      <c r="AU205" s="231" t="s">
        <v>83</v>
      </c>
      <c r="AY205" s="17" t="s">
        <v>114</v>
      </c>
      <c r="BE205" s="232">
        <f>IF(N205="základní",J205,0)</f>
        <v>0</v>
      </c>
      <c r="BF205" s="232">
        <f>IF(N205="snížená",J205,0)</f>
        <v>0</v>
      </c>
      <c r="BG205" s="232">
        <f>IF(N205="zákl. přenesená",J205,0)</f>
        <v>0</v>
      </c>
      <c r="BH205" s="232">
        <f>IF(N205="sníž. přenesená",J205,0)</f>
        <v>0</v>
      </c>
      <c r="BI205" s="232">
        <f>IF(N205="nulová",J205,0)</f>
        <v>0</v>
      </c>
      <c r="BJ205" s="17" t="s">
        <v>81</v>
      </c>
      <c r="BK205" s="232">
        <f>ROUND(I205*H205,2)</f>
        <v>0</v>
      </c>
      <c r="BL205" s="17" t="s">
        <v>120</v>
      </c>
      <c r="BM205" s="231" t="s">
        <v>468</v>
      </c>
    </row>
    <row r="206" s="2" customFormat="1" ht="24.15" customHeight="1">
      <c r="A206" s="38"/>
      <c r="B206" s="39"/>
      <c r="C206" s="219" t="s">
        <v>312</v>
      </c>
      <c r="D206" s="219" t="s">
        <v>116</v>
      </c>
      <c r="E206" s="220" t="s">
        <v>469</v>
      </c>
      <c r="F206" s="221" t="s">
        <v>470</v>
      </c>
      <c r="G206" s="222" t="s">
        <v>164</v>
      </c>
      <c r="H206" s="223">
        <v>18.899999999999999</v>
      </c>
      <c r="I206" s="224"/>
      <c r="J206" s="225">
        <f>ROUND(I206*H206,2)</f>
        <v>0</v>
      </c>
      <c r="K206" s="226"/>
      <c r="L206" s="44"/>
      <c r="M206" s="227" t="s">
        <v>1</v>
      </c>
      <c r="N206" s="228" t="s">
        <v>38</v>
      </c>
      <c r="O206" s="91"/>
      <c r="P206" s="229">
        <f>O206*H206</f>
        <v>0</v>
      </c>
      <c r="Q206" s="229">
        <v>0.24127000000000001</v>
      </c>
      <c r="R206" s="229">
        <f>Q206*H206</f>
        <v>4.560003</v>
      </c>
      <c r="S206" s="229">
        <v>0</v>
      </c>
      <c r="T206" s="230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31" t="s">
        <v>120</v>
      </c>
      <c r="AT206" s="231" t="s">
        <v>116</v>
      </c>
      <c r="AU206" s="231" t="s">
        <v>83</v>
      </c>
      <c r="AY206" s="17" t="s">
        <v>114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17" t="s">
        <v>81</v>
      </c>
      <c r="BK206" s="232">
        <f>ROUND(I206*H206,2)</f>
        <v>0</v>
      </c>
      <c r="BL206" s="17" t="s">
        <v>120</v>
      </c>
      <c r="BM206" s="231" t="s">
        <v>471</v>
      </c>
    </row>
    <row r="207" s="2" customFormat="1" ht="24.15" customHeight="1">
      <c r="A207" s="38"/>
      <c r="B207" s="39"/>
      <c r="C207" s="271" t="s">
        <v>316</v>
      </c>
      <c r="D207" s="271" t="s">
        <v>347</v>
      </c>
      <c r="E207" s="272" t="s">
        <v>472</v>
      </c>
      <c r="F207" s="273" t="s">
        <v>473</v>
      </c>
      <c r="G207" s="274" t="s">
        <v>119</v>
      </c>
      <c r="H207" s="275">
        <v>126</v>
      </c>
      <c r="I207" s="276"/>
      <c r="J207" s="277">
        <f>ROUND(I207*H207,2)</f>
        <v>0</v>
      </c>
      <c r="K207" s="278"/>
      <c r="L207" s="279"/>
      <c r="M207" s="280" t="s">
        <v>1</v>
      </c>
      <c r="N207" s="281" t="s">
        <v>38</v>
      </c>
      <c r="O207" s="91"/>
      <c r="P207" s="229">
        <f>O207*H207</f>
        <v>0</v>
      </c>
      <c r="Q207" s="229">
        <v>0.032500000000000001</v>
      </c>
      <c r="R207" s="229">
        <f>Q207*H207</f>
        <v>4.0949999999999998</v>
      </c>
      <c r="S207" s="229">
        <v>0</v>
      </c>
      <c r="T207" s="230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31" t="s">
        <v>156</v>
      </c>
      <c r="AT207" s="231" t="s">
        <v>347</v>
      </c>
      <c r="AU207" s="231" t="s">
        <v>83</v>
      </c>
      <c r="AY207" s="17" t="s">
        <v>114</v>
      </c>
      <c r="BE207" s="232">
        <f>IF(N207="základní",J207,0)</f>
        <v>0</v>
      </c>
      <c r="BF207" s="232">
        <f>IF(N207="snížená",J207,0)</f>
        <v>0</v>
      </c>
      <c r="BG207" s="232">
        <f>IF(N207="zákl. přenesená",J207,0)</f>
        <v>0</v>
      </c>
      <c r="BH207" s="232">
        <f>IF(N207="sníž. přenesená",J207,0)</f>
        <v>0</v>
      </c>
      <c r="BI207" s="232">
        <f>IF(N207="nulová",J207,0)</f>
        <v>0</v>
      </c>
      <c r="BJ207" s="17" t="s">
        <v>81</v>
      </c>
      <c r="BK207" s="232">
        <f>ROUND(I207*H207,2)</f>
        <v>0</v>
      </c>
      <c r="BL207" s="17" t="s">
        <v>120</v>
      </c>
      <c r="BM207" s="231" t="s">
        <v>474</v>
      </c>
    </row>
    <row r="208" s="2" customFormat="1" ht="24.15" customHeight="1">
      <c r="A208" s="38"/>
      <c r="B208" s="39"/>
      <c r="C208" s="219" t="s">
        <v>475</v>
      </c>
      <c r="D208" s="219" t="s">
        <v>116</v>
      </c>
      <c r="E208" s="220" t="s">
        <v>476</v>
      </c>
      <c r="F208" s="221" t="s">
        <v>477</v>
      </c>
      <c r="G208" s="222" t="s">
        <v>119</v>
      </c>
      <c r="H208" s="223">
        <v>1</v>
      </c>
      <c r="I208" s="224"/>
      <c r="J208" s="225">
        <f>ROUND(I208*H208,2)</f>
        <v>0</v>
      </c>
      <c r="K208" s="226"/>
      <c r="L208" s="44"/>
      <c r="M208" s="227" t="s">
        <v>1</v>
      </c>
      <c r="N208" s="228" t="s">
        <v>38</v>
      </c>
      <c r="O208" s="91"/>
      <c r="P208" s="229">
        <f>O208*H208</f>
        <v>0</v>
      </c>
      <c r="Q208" s="229">
        <v>0</v>
      </c>
      <c r="R208" s="229">
        <f>Q208*H208</f>
        <v>0</v>
      </c>
      <c r="S208" s="229">
        <v>0</v>
      </c>
      <c r="T208" s="230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31" t="s">
        <v>120</v>
      </c>
      <c r="AT208" s="231" t="s">
        <v>116</v>
      </c>
      <c r="AU208" s="231" t="s">
        <v>83</v>
      </c>
      <c r="AY208" s="17" t="s">
        <v>114</v>
      </c>
      <c r="BE208" s="232">
        <f>IF(N208="základní",J208,0)</f>
        <v>0</v>
      </c>
      <c r="BF208" s="232">
        <f>IF(N208="snížená",J208,0)</f>
        <v>0</v>
      </c>
      <c r="BG208" s="232">
        <f>IF(N208="zákl. přenesená",J208,0)</f>
        <v>0</v>
      </c>
      <c r="BH208" s="232">
        <f>IF(N208="sníž. přenesená",J208,0)</f>
        <v>0</v>
      </c>
      <c r="BI208" s="232">
        <f>IF(N208="nulová",J208,0)</f>
        <v>0</v>
      </c>
      <c r="BJ208" s="17" t="s">
        <v>81</v>
      </c>
      <c r="BK208" s="232">
        <f>ROUND(I208*H208,2)</f>
        <v>0</v>
      </c>
      <c r="BL208" s="17" t="s">
        <v>120</v>
      </c>
      <c r="BM208" s="231" t="s">
        <v>478</v>
      </c>
    </row>
    <row r="209" s="2" customFormat="1" ht="21.75" customHeight="1">
      <c r="A209" s="38"/>
      <c r="B209" s="39"/>
      <c r="C209" s="219" t="s">
        <v>479</v>
      </c>
      <c r="D209" s="219" t="s">
        <v>116</v>
      </c>
      <c r="E209" s="220" t="s">
        <v>480</v>
      </c>
      <c r="F209" s="221" t="s">
        <v>481</v>
      </c>
      <c r="G209" s="222" t="s">
        <v>119</v>
      </c>
      <c r="H209" s="223">
        <v>1</v>
      </c>
      <c r="I209" s="224"/>
      <c r="J209" s="225">
        <f>ROUND(I209*H209,2)</f>
        <v>0</v>
      </c>
      <c r="K209" s="226"/>
      <c r="L209" s="44"/>
      <c r="M209" s="227" t="s">
        <v>1</v>
      </c>
      <c r="N209" s="228" t="s">
        <v>38</v>
      </c>
      <c r="O209" s="91"/>
      <c r="P209" s="229">
        <f>O209*H209</f>
        <v>0</v>
      </c>
      <c r="Q209" s="229">
        <v>0</v>
      </c>
      <c r="R209" s="229">
        <f>Q209*H209</f>
        <v>0</v>
      </c>
      <c r="S209" s="229">
        <v>0</v>
      </c>
      <c r="T209" s="230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31" t="s">
        <v>120</v>
      </c>
      <c r="AT209" s="231" t="s">
        <v>116</v>
      </c>
      <c r="AU209" s="231" t="s">
        <v>83</v>
      </c>
      <c r="AY209" s="17" t="s">
        <v>114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17" t="s">
        <v>81</v>
      </c>
      <c r="BK209" s="232">
        <f>ROUND(I209*H209,2)</f>
        <v>0</v>
      </c>
      <c r="BL209" s="17" t="s">
        <v>120</v>
      </c>
      <c r="BM209" s="231" t="s">
        <v>482</v>
      </c>
    </row>
    <row r="210" s="12" customFormat="1" ht="22.8" customHeight="1">
      <c r="A210" s="12"/>
      <c r="B210" s="203"/>
      <c r="C210" s="204"/>
      <c r="D210" s="205" t="s">
        <v>72</v>
      </c>
      <c r="E210" s="217" t="s">
        <v>120</v>
      </c>
      <c r="F210" s="217" t="s">
        <v>483</v>
      </c>
      <c r="G210" s="204"/>
      <c r="H210" s="204"/>
      <c r="I210" s="207"/>
      <c r="J210" s="218">
        <f>BK210</f>
        <v>0</v>
      </c>
      <c r="K210" s="204"/>
      <c r="L210" s="209"/>
      <c r="M210" s="210"/>
      <c r="N210" s="211"/>
      <c r="O210" s="211"/>
      <c r="P210" s="212">
        <f>SUM(P211:P214)</f>
        <v>0</v>
      </c>
      <c r="Q210" s="211"/>
      <c r="R210" s="212">
        <f>SUM(R211:R214)</f>
        <v>5.5492799999999995</v>
      </c>
      <c r="S210" s="211"/>
      <c r="T210" s="213">
        <f>SUM(T211:T214)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4" t="s">
        <v>81</v>
      </c>
      <c r="AT210" s="215" t="s">
        <v>72</v>
      </c>
      <c r="AU210" s="215" t="s">
        <v>81</v>
      </c>
      <c r="AY210" s="214" t="s">
        <v>114</v>
      </c>
      <c r="BK210" s="216">
        <f>SUM(BK211:BK214)</f>
        <v>0</v>
      </c>
    </row>
    <row r="211" s="2" customFormat="1" ht="24.15" customHeight="1">
      <c r="A211" s="38"/>
      <c r="B211" s="39"/>
      <c r="C211" s="219" t="s">
        <v>484</v>
      </c>
      <c r="D211" s="219" t="s">
        <v>116</v>
      </c>
      <c r="E211" s="220" t="s">
        <v>485</v>
      </c>
      <c r="F211" s="221" t="s">
        <v>486</v>
      </c>
      <c r="G211" s="222" t="s">
        <v>164</v>
      </c>
      <c r="H211" s="223">
        <v>13.199999999999999</v>
      </c>
      <c r="I211" s="224"/>
      <c r="J211" s="225">
        <f>ROUND(I211*H211,2)</f>
        <v>0</v>
      </c>
      <c r="K211" s="226"/>
      <c r="L211" s="44"/>
      <c r="M211" s="227" t="s">
        <v>1</v>
      </c>
      <c r="N211" s="228" t="s">
        <v>38</v>
      </c>
      <c r="O211" s="91"/>
      <c r="P211" s="229">
        <f>O211*H211</f>
        <v>0</v>
      </c>
      <c r="Q211" s="229">
        <v>0.4204</v>
      </c>
      <c r="R211" s="229">
        <f>Q211*H211</f>
        <v>5.5492799999999995</v>
      </c>
      <c r="S211" s="229">
        <v>0</v>
      </c>
      <c r="T211" s="230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31" t="s">
        <v>120</v>
      </c>
      <c r="AT211" s="231" t="s">
        <v>116</v>
      </c>
      <c r="AU211" s="231" t="s">
        <v>83</v>
      </c>
      <c r="AY211" s="17" t="s">
        <v>114</v>
      </c>
      <c r="BE211" s="232">
        <f>IF(N211="základní",J211,0)</f>
        <v>0</v>
      </c>
      <c r="BF211" s="232">
        <f>IF(N211="snížená",J211,0)</f>
        <v>0</v>
      </c>
      <c r="BG211" s="232">
        <f>IF(N211="zákl. přenesená",J211,0)</f>
        <v>0</v>
      </c>
      <c r="BH211" s="232">
        <f>IF(N211="sníž. přenesená",J211,0)</f>
        <v>0</v>
      </c>
      <c r="BI211" s="232">
        <f>IF(N211="nulová",J211,0)</f>
        <v>0</v>
      </c>
      <c r="BJ211" s="17" t="s">
        <v>81</v>
      </c>
      <c r="BK211" s="232">
        <f>ROUND(I211*H211,2)</f>
        <v>0</v>
      </c>
      <c r="BL211" s="17" t="s">
        <v>120</v>
      </c>
      <c r="BM211" s="231" t="s">
        <v>487</v>
      </c>
    </row>
    <row r="212" s="13" customFormat="1">
      <c r="A212" s="13"/>
      <c r="B212" s="233"/>
      <c r="C212" s="234"/>
      <c r="D212" s="235" t="s">
        <v>122</v>
      </c>
      <c r="E212" s="236" t="s">
        <v>1</v>
      </c>
      <c r="F212" s="237" t="s">
        <v>488</v>
      </c>
      <c r="G212" s="234"/>
      <c r="H212" s="238">
        <v>7.5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122</v>
      </c>
      <c r="AU212" s="244" t="s">
        <v>83</v>
      </c>
      <c r="AV212" s="13" t="s">
        <v>83</v>
      </c>
      <c r="AW212" s="13" t="s">
        <v>30</v>
      </c>
      <c r="AX212" s="13" t="s">
        <v>73</v>
      </c>
      <c r="AY212" s="244" t="s">
        <v>114</v>
      </c>
    </row>
    <row r="213" s="13" customFormat="1">
      <c r="A213" s="13"/>
      <c r="B213" s="233"/>
      <c r="C213" s="234"/>
      <c r="D213" s="235" t="s">
        <v>122</v>
      </c>
      <c r="E213" s="236" t="s">
        <v>1</v>
      </c>
      <c r="F213" s="237" t="s">
        <v>489</v>
      </c>
      <c r="G213" s="234"/>
      <c r="H213" s="238">
        <v>5.7000000000000002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122</v>
      </c>
      <c r="AU213" s="244" t="s">
        <v>83</v>
      </c>
      <c r="AV213" s="13" t="s">
        <v>83</v>
      </c>
      <c r="AW213" s="13" t="s">
        <v>30</v>
      </c>
      <c r="AX213" s="13" t="s">
        <v>73</v>
      </c>
      <c r="AY213" s="244" t="s">
        <v>114</v>
      </c>
    </row>
    <row r="214" s="15" customFormat="1">
      <c r="A214" s="15"/>
      <c r="B214" s="255"/>
      <c r="C214" s="256"/>
      <c r="D214" s="235" t="s">
        <v>122</v>
      </c>
      <c r="E214" s="257" t="s">
        <v>1</v>
      </c>
      <c r="F214" s="258" t="s">
        <v>155</v>
      </c>
      <c r="G214" s="256"/>
      <c r="H214" s="259">
        <v>13.199999999999999</v>
      </c>
      <c r="I214" s="260"/>
      <c r="J214" s="256"/>
      <c r="K214" s="256"/>
      <c r="L214" s="261"/>
      <c r="M214" s="262"/>
      <c r="N214" s="263"/>
      <c r="O214" s="263"/>
      <c r="P214" s="263"/>
      <c r="Q214" s="263"/>
      <c r="R214" s="263"/>
      <c r="S214" s="263"/>
      <c r="T214" s="26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5" t="s">
        <v>122</v>
      </c>
      <c r="AU214" s="265" t="s">
        <v>83</v>
      </c>
      <c r="AV214" s="15" t="s">
        <v>120</v>
      </c>
      <c r="AW214" s="15" t="s">
        <v>30</v>
      </c>
      <c r="AX214" s="15" t="s">
        <v>81</v>
      </c>
      <c r="AY214" s="265" t="s">
        <v>114</v>
      </c>
    </row>
    <row r="215" s="12" customFormat="1" ht="22.8" customHeight="1">
      <c r="A215" s="12"/>
      <c r="B215" s="203"/>
      <c r="C215" s="204"/>
      <c r="D215" s="205" t="s">
        <v>72</v>
      </c>
      <c r="E215" s="217" t="s">
        <v>137</v>
      </c>
      <c r="F215" s="217" t="s">
        <v>490</v>
      </c>
      <c r="G215" s="204"/>
      <c r="H215" s="204"/>
      <c r="I215" s="207"/>
      <c r="J215" s="218">
        <f>BK215</f>
        <v>0</v>
      </c>
      <c r="K215" s="204"/>
      <c r="L215" s="209"/>
      <c r="M215" s="210"/>
      <c r="N215" s="211"/>
      <c r="O215" s="211"/>
      <c r="P215" s="212">
        <f>SUM(P216:P257)</f>
        <v>0</v>
      </c>
      <c r="Q215" s="211"/>
      <c r="R215" s="212">
        <f>SUM(R216:R257)</f>
        <v>2659.7339900000002</v>
      </c>
      <c r="S215" s="211"/>
      <c r="T215" s="213">
        <f>SUM(T216:T257)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4" t="s">
        <v>81</v>
      </c>
      <c r="AT215" s="215" t="s">
        <v>72</v>
      </c>
      <c r="AU215" s="215" t="s">
        <v>81</v>
      </c>
      <c r="AY215" s="214" t="s">
        <v>114</v>
      </c>
      <c r="BK215" s="216">
        <f>SUM(BK216:BK257)</f>
        <v>0</v>
      </c>
    </row>
    <row r="216" s="2" customFormat="1" ht="24.15" customHeight="1">
      <c r="A216" s="38"/>
      <c r="B216" s="39"/>
      <c r="C216" s="219" t="s">
        <v>491</v>
      </c>
      <c r="D216" s="219" t="s">
        <v>116</v>
      </c>
      <c r="E216" s="220" t="s">
        <v>492</v>
      </c>
      <c r="F216" s="221" t="s">
        <v>493</v>
      </c>
      <c r="G216" s="222" t="s">
        <v>134</v>
      </c>
      <c r="H216" s="223">
        <v>336</v>
      </c>
      <c r="I216" s="224"/>
      <c r="J216" s="225">
        <f>ROUND(I216*H216,2)</f>
        <v>0</v>
      </c>
      <c r="K216" s="226"/>
      <c r="L216" s="44"/>
      <c r="M216" s="227" t="s">
        <v>1</v>
      </c>
      <c r="N216" s="228" t="s">
        <v>38</v>
      </c>
      <c r="O216" s="91"/>
      <c r="P216" s="229">
        <f>O216*H216</f>
        <v>0</v>
      </c>
      <c r="Q216" s="229">
        <v>0.23000000000000001</v>
      </c>
      <c r="R216" s="229">
        <f>Q216*H216</f>
        <v>77.280000000000001</v>
      </c>
      <c r="S216" s="229">
        <v>0</v>
      </c>
      <c r="T216" s="230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31" t="s">
        <v>120</v>
      </c>
      <c r="AT216" s="231" t="s">
        <v>116</v>
      </c>
      <c r="AU216" s="231" t="s">
        <v>83</v>
      </c>
      <c r="AY216" s="17" t="s">
        <v>114</v>
      </c>
      <c r="BE216" s="232">
        <f>IF(N216="základní",J216,0)</f>
        <v>0</v>
      </c>
      <c r="BF216" s="232">
        <f>IF(N216="snížená",J216,0)</f>
        <v>0</v>
      </c>
      <c r="BG216" s="232">
        <f>IF(N216="zákl. přenesená",J216,0)</f>
        <v>0</v>
      </c>
      <c r="BH216" s="232">
        <f>IF(N216="sníž. přenesená",J216,0)</f>
        <v>0</v>
      </c>
      <c r="BI216" s="232">
        <f>IF(N216="nulová",J216,0)</f>
        <v>0</v>
      </c>
      <c r="BJ216" s="17" t="s">
        <v>81</v>
      </c>
      <c r="BK216" s="232">
        <f>ROUND(I216*H216,2)</f>
        <v>0</v>
      </c>
      <c r="BL216" s="17" t="s">
        <v>120</v>
      </c>
      <c r="BM216" s="231" t="s">
        <v>494</v>
      </c>
    </row>
    <row r="217" s="13" customFormat="1">
      <c r="A217" s="13"/>
      <c r="B217" s="233"/>
      <c r="C217" s="234"/>
      <c r="D217" s="235" t="s">
        <v>122</v>
      </c>
      <c r="E217" s="236" t="s">
        <v>1</v>
      </c>
      <c r="F217" s="237" t="s">
        <v>495</v>
      </c>
      <c r="G217" s="234"/>
      <c r="H217" s="238">
        <v>336</v>
      </c>
      <c r="I217" s="239"/>
      <c r="J217" s="234"/>
      <c r="K217" s="234"/>
      <c r="L217" s="240"/>
      <c r="M217" s="241"/>
      <c r="N217" s="242"/>
      <c r="O217" s="242"/>
      <c r="P217" s="242"/>
      <c r="Q217" s="242"/>
      <c r="R217" s="242"/>
      <c r="S217" s="242"/>
      <c r="T217" s="24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4" t="s">
        <v>122</v>
      </c>
      <c r="AU217" s="244" t="s">
        <v>83</v>
      </c>
      <c r="AV217" s="13" t="s">
        <v>83</v>
      </c>
      <c r="AW217" s="13" t="s">
        <v>30</v>
      </c>
      <c r="AX217" s="13" t="s">
        <v>81</v>
      </c>
      <c r="AY217" s="244" t="s">
        <v>114</v>
      </c>
    </row>
    <row r="218" s="2" customFormat="1" ht="24.15" customHeight="1">
      <c r="A218" s="38"/>
      <c r="B218" s="39"/>
      <c r="C218" s="219" t="s">
        <v>496</v>
      </c>
      <c r="D218" s="219" t="s">
        <v>116</v>
      </c>
      <c r="E218" s="220" t="s">
        <v>497</v>
      </c>
      <c r="F218" s="221" t="s">
        <v>498</v>
      </c>
      <c r="G218" s="222" t="s">
        <v>134</v>
      </c>
      <c r="H218" s="223">
        <v>2346.1999999999998</v>
      </c>
      <c r="I218" s="224"/>
      <c r="J218" s="225">
        <f>ROUND(I218*H218,2)</f>
        <v>0</v>
      </c>
      <c r="K218" s="226"/>
      <c r="L218" s="44"/>
      <c r="M218" s="227" t="s">
        <v>1</v>
      </c>
      <c r="N218" s="228" t="s">
        <v>38</v>
      </c>
      <c r="O218" s="91"/>
      <c r="P218" s="229">
        <f>O218*H218</f>
        <v>0</v>
      </c>
      <c r="Q218" s="229">
        <v>0.34499999999999997</v>
      </c>
      <c r="R218" s="229">
        <f>Q218*H218</f>
        <v>809.43899999999985</v>
      </c>
      <c r="S218" s="229">
        <v>0</v>
      </c>
      <c r="T218" s="230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31" t="s">
        <v>120</v>
      </c>
      <c r="AT218" s="231" t="s">
        <v>116</v>
      </c>
      <c r="AU218" s="231" t="s">
        <v>83</v>
      </c>
      <c r="AY218" s="17" t="s">
        <v>114</v>
      </c>
      <c r="BE218" s="232">
        <f>IF(N218="základní",J218,0)</f>
        <v>0</v>
      </c>
      <c r="BF218" s="232">
        <f>IF(N218="snížená",J218,0)</f>
        <v>0</v>
      </c>
      <c r="BG218" s="232">
        <f>IF(N218="zákl. přenesená",J218,0)</f>
        <v>0</v>
      </c>
      <c r="BH218" s="232">
        <f>IF(N218="sníž. přenesená",J218,0)</f>
        <v>0</v>
      </c>
      <c r="BI218" s="232">
        <f>IF(N218="nulová",J218,0)</f>
        <v>0</v>
      </c>
      <c r="BJ218" s="17" t="s">
        <v>81</v>
      </c>
      <c r="BK218" s="232">
        <f>ROUND(I218*H218,2)</f>
        <v>0</v>
      </c>
      <c r="BL218" s="17" t="s">
        <v>120</v>
      </c>
      <c r="BM218" s="231" t="s">
        <v>499</v>
      </c>
    </row>
    <row r="219" s="13" customFormat="1">
      <c r="A219" s="13"/>
      <c r="B219" s="233"/>
      <c r="C219" s="234"/>
      <c r="D219" s="235" t="s">
        <v>122</v>
      </c>
      <c r="E219" s="236" t="s">
        <v>1</v>
      </c>
      <c r="F219" s="237" t="s">
        <v>500</v>
      </c>
      <c r="G219" s="234"/>
      <c r="H219" s="238">
        <v>403.19999999999999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122</v>
      </c>
      <c r="AU219" s="244" t="s">
        <v>83</v>
      </c>
      <c r="AV219" s="13" t="s">
        <v>83</v>
      </c>
      <c r="AW219" s="13" t="s">
        <v>30</v>
      </c>
      <c r="AX219" s="13" t="s">
        <v>73</v>
      </c>
      <c r="AY219" s="244" t="s">
        <v>114</v>
      </c>
    </row>
    <row r="220" s="13" customFormat="1">
      <c r="A220" s="13"/>
      <c r="B220" s="233"/>
      <c r="C220" s="234"/>
      <c r="D220" s="235" t="s">
        <v>122</v>
      </c>
      <c r="E220" s="236" t="s">
        <v>1</v>
      </c>
      <c r="F220" s="237" t="s">
        <v>501</v>
      </c>
      <c r="G220" s="234"/>
      <c r="H220" s="238">
        <v>548</v>
      </c>
      <c r="I220" s="239"/>
      <c r="J220" s="234"/>
      <c r="K220" s="234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122</v>
      </c>
      <c r="AU220" s="244" t="s">
        <v>83</v>
      </c>
      <c r="AV220" s="13" t="s">
        <v>83</v>
      </c>
      <c r="AW220" s="13" t="s">
        <v>30</v>
      </c>
      <c r="AX220" s="13" t="s">
        <v>73</v>
      </c>
      <c r="AY220" s="244" t="s">
        <v>114</v>
      </c>
    </row>
    <row r="221" s="13" customFormat="1">
      <c r="A221" s="13"/>
      <c r="B221" s="233"/>
      <c r="C221" s="234"/>
      <c r="D221" s="235" t="s">
        <v>122</v>
      </c>
      <c r="E221" s="236" t="s">
        <v>1</v>
      </c>
      <c r="F221" s="237" t="s">
        <v>502</v>
      </c>
      <c r="G221" s="234"/>
      <c r="H221" s="238">
        <v>1395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122</v>
      </c>
      <c r="AU221" s="244" t="s">
        <v>83</v>
      </c>
      <c r="AV221" s="13" t="s">
        <v>83</v>
      </c>
      <c r="AW221" s="13" t="s">
        <v>30</v>
      </c>
      <c r="AX221" s="13" t="s">
        <v>73</v>
      </c>
      <c r="AY221" s="244" t="s">
        <v>114</v>
      </c>
    </row>
    <row r="222" s="15" customFormat="1">
      <c r="A222" s="15"/>
      <c r="B222" s="255"/>
      <c r="C222" s="256"/>
      <c r="D222" s="235" t="s">
        <v>122</v>
      </c>
      <c r="E222" s="257" t="s">
        <v>1</v>
      </c>
      <c r="F222" s="258" t="s">
        <v>155</v>
      </c>
      <c r="G222" s="256"/>
      <c r="H222" s="259">
        <v>2346.1999999999998</v>
      </c>
      <c r="I222" s="260"/>
      <c r="J222" s="256"/>
      <c r="K222" s="256"/>
      <c r="L222" s="261"/>
      <c r="M222" s="262"/>
      <c r="N222" s="263"/>
      <c r="O222" s="263"/>
      <c r="P222" s="263"/>
      <c r="Q222" s="263"/>
      <c r="R222" s="263"/>
      <c r="S222" s="263"/>
      <c r="T222" s="26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5" t="s">
        <v>122</v>
      </c>
      <c r="AU222" s="265" t="s">
        <v>83</v>
      </c>
      <c r="AV222" s="15" t="s">
        <v>120</v>
      </c>
      <c r="AW222" s="15" t="s">
        <v>30</v>
      </c>
      <c r="AX222" s="15" t="s">
        <v>81</v>
      </c>
      <c r="AY222" s="265" t="s">
        <v>114</v>
      </c>
    </row>
    <row r="223" s="2" customFormat="1" ht="24.15" customHeight="1">
      <c r="A223" s="38"/>
      <c r="B223" s="39"/>
      <c r="C223" s="219" t="s">
        <v>503</v>
      </c>
      <c r="D223" s="219" t="s">
        <v>116</v>
      </c>
      <c r="E223" s="220" t="s">
        <v>504</v>
      </c>
      <c r="F223" s="221" t="s">
        <v>505</v>
      </c>
      <c r="G223" s="222" t="s">
        <v>134</v>
      </c>
      <c r="H223" s="223">
        <v>2331.5999999999999</v>
      </c>
      <c r="I223" s="224"/>
      <c r="J223" s="225">
        <f>ROUND(I223*H223,2)</f>
        <v>0</v>
      </c>
      <c r="K223" s="226"/>
      <c r="L223" s="44"/>
      <c r="M223" s="227" t="s">
        <v>1</v>
      </c>
      <c r="N223" s="228" t="s">
        <v>38</v>
      </c>
      <c r="O223" s="91"/>
      <c r="P223" s="229">
        <f>O223*H223</f>
        <v>0</v>
      </c>
      <c r="Q223" s="229">
        <v>0.46000000000000002</v>
      </c>
      <c r="R223" s="229">
        <f>Q223*H223</f>
        <v>1072.5360000000001</v>
      </c>
      <c r="S223" s="229">
        <v>0</v>
      </c>
      <c r="T223" s="230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31" t="s">
        <v>120</v>
      </c>
      <c r="AT223" s="231" t="s">
        <v>116</v>
      </c>
      <c r="AU223" s="231" t="s">
        <v>83</v>
      </c>
      <c r="AY223" s="17" t="s">
        <v>114</v>
      </c>
      <c r="BE223" s="232">
        <f>IF(N223="základní",J223,0)</f>
        <v>0</v>
      </c>
      <c r="BF223" s="232">
        <f>IF(N223="snížená",J223,0)</f>
        <v>0</v>
      </c>
      <c r="BG223" s="232">
        <f>IF(N223="zákl. přenesená",J223,0)</f>
        <v>0</v>
      </c>
      <c r="BH223" s="232">
        <f>IF(N223="sníž. přenesená",J223,0)</f>
        <v>0</v>
      </c>
      <c r="BI223" s="232">
        <f>IF(N223="nulová",J223,0)</f>
        <v>0</v>
      </c>
      <c r="BJ223" s="17" t="s">
        <v>81</v>
      </c>
      <c r="BK223" s="232">
        <f>ROUND(I223*H223,2)</f>
        <v>0</v>
      </c>
      <c r="BL223" s="17" t="s">
        <v>120</v>
      </c>
      <c r="BM223" s="231" t="s">
        <v>506</v>
      </c>
    </row>
    <row r="224" s="13" customFormat="1">
      <c r="A224" s="13"/>
      <c r="B224" s="233"/>
      <c r="C224" s="234"/>
      <c r="D224" s="235" t="s">
        <v>122</v>
      </c>
      <c r="E224" s="236" t="s">
        <v>1</v>
      </c>
      <c r="F224" s="237" t="s">
        <v>507</v>
      </c>
      <c r="G224" s="234"/>
      <c r="H224" s="238">
        <v>657.60000000000002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122</v>
      </c>
      <c r="AU224" s="244" t="s">
        <v>83</v>
      </c>
      <c r="AV224" s="13" t="s">
        <v>83</v>
      </c>
      <c r="AW224" s="13" t="s">
        <v>30</v>
      </c>
      <c r="AX224" s="13" t="s">
        <v>73</v>
      </c>
      <c r="AY224" s="244" t="s">
        <v>114</v>
      </c>
    </row>
    <row r="225" s="13" customFormat="1">
      <c r="A225" s="13"/>
      <c r="B225" s="233"/>
      <c r="C225" s="234"/>
      <c r="D225" s="235" t="s">
        <v>122</v>
      </c>
      <c r="E225" s="236" t="s">
        <v>1</v>
      </c>
      <c r="F225" s="237" t="s">
        <v>508</v>
      </c>
      <c r="G225" s="234"/>
      <c r="H225" s="238">
        <v>1674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122</v>
      </c>
      <c r="AU225" s="244" t="s">
        <v>83</v>
      </c>
      <c r="AV225" s="13" t="s">
        <v>83</v>
      </c>
      <c r="AW225" s="13" t="s">
        <v>30</v>
      </c>
      <c r="AX225" s="13" t="s">
        <v>73</v>
      </c>
      <c r="AY225" s="244" t="s">
        <v>114</v>
      </c>
    </row>
    <row r="226" s="15" customFormat="1">
      <c r="A226" s="15"/>
      <c r="B226" s="255"/>
      <c r="C226" s="256"/>
      <c r="D226" s="235" t="s">
        <v>122</v>
      </c>
      <c r="E226" s="257" t="s">
        <v>1</v>
      </c>
      <c r="F226" s="258" t="s">
        <v>155</v>
      </c>
      <c r="G226" s="256"/>
      <c r="H226" s="259">
        <v>2331.5999999999999</v>
      </c>
      <c r="I226" s="260"/>
      <c r="J226" s="256"/>
      <c r="K226" s="256"/>
      <c r="L226" s="261"/>
      <c r="M226" s="262"/>
      <c r="N226" s="263"/>
      <c r="O226" s="263"/>
      <c r="P226" s="263"/>
      <c r="Q226" s="263"/>
      <c r="R226" s="263"/>
      <c r="S226" s="263"/>
      <c r="T226" s="26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5" t="s">
        <v>122</v>
      </c>
      <c r="AU226" s="265" t="s">
        <v>83</v>
      </c>
      <c r="AV226" s="15" t="s">
        <v>120</v>
      </c>
      <c r="AW226" s="15" t="s">
        <v>30</v>
      </c>
      <c r="AX226" s="15" t="s">
        <v>81</v>
      </c>
      <c r="AY226" s="265" t="s">
        <v>114</v>
      </c>
    </row>
    <row r="227" s="2" customFormat="1" ht="21.75" customHeight="1">
      <c r="A227" s="38"/>
      <c r="B227" s="39"/>
      <c r="C227" s="219" t="s">
        <v>509</v>
      </c>
      <c r="D227" s="219" t="s">
        <v>116</v>
      </c>
      <c r="E227" s="220" t="s">
        <v>510</v>
      </c>
      <c r="F227" s="221" t="s">
        <v>511</v>
      </c>
      <c r="G227" s="222" t="s">
        <v>134</v>
      </c>
      <c r="H227" s="223">
        <v>68</v>
      </c>
      <c r="I227" s="224"/>
      <c r="J227" s="225">
        <f>ROUND(I227*H227,2)</f>
        <v>0</v>
      </c>
      <c r="K227" s="226"/>
      <c r="L227" s="44"/>
      <c r="M227" s="227" t="s">
        <v>1</v>
      </c>
      <c r="N227" s="228" t="s">
        <v>38</v>
      </c>
      <c r="O227" s="91"/>
      <c r="P227" s="229">
        <f>O227*H227</f>
        <v>0</v>
      </c>
      <c r="Q227" s="229">
        <v>0.57499999999999996</v>
      </c>
      <c r="R227" s="229">
        <f>Q227*H227</f>
        <v>39.099999999999994</v>
      </c>
      <c r="S227" s="229">
        <v>0</v>
      </c>
      <c r="T227" s="230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31" t="s">
        <v>120</v>
      </c>
      <c r="AT227" s="231" t="s">
        <v>116</v>
      </c>
      <c r="AU227" s="231" t="s">
        <v>83</v>
      </c>
      <c r="AY227" s="17" t="s">
        <v>114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17" t="s">
        <v>81</v>
      </c>
      <c r="BK227" s="232">
        <f>ROUND(I227*H227,2)</f>
        <v>0</v>
      </c>
      <c r="BL227" s="17" t="s">
        <v>120</v>
      </c>
      <c r="BM227" s="231" t="s">
        <v>512</v>
      </c>
    </row>
    <row r="228" s="13" customFormat="1">
      <c r="A228" s="13"/>
      <c r="B228" s="233"/>
      <c r="C228" s="234"/>
      <c r="D228" s="235" t="s">
        <v>122</v>
      </c>
      <c r="E228" s="236" t="s">
        <v>1</v>
      </c>
      <c r="F228" s="237" t="s">
        <v>513</v>
      </c>
      <c r="G228" s="234"/>
      <c r="H228" s="238">
        <v>68</v>
      </c>
      <c r="I228" s="239"/>
      <c r="J228" s="234"/>
      <c r="K228" s="234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122</v>
      </c>
      <c r="AU228" s="244" t="s">
        <v>83</v>
      </c>
      <c r="AV228" s="13" t="s">
        <v>83</v>
      </c>
      <c r="AW228" s="13" t="s">
        <v>30</v>
      </c>
      <c r="AX228" s="13" t="s">
        <v>81</v>
      </c>
      <c r="AY228" s="244" t="s">
        <v>114</v>
      </c>
    </row>
    <row r="229" s="2" customFormat="1" ht="33" customHeight="1">
      <c r="A229" s="38"/>
      <c r="B229" s="39"/>
      <c r="C229" s="219" t="s">
        <v>514</v>
      </c>
      <c r="D229" s="219" t="s">
        <v>116</v>
      </c>
      <c r="E229" s="220" t="s">
        <v>515</v>
      </c>
      <c r="F229" s="221" t="s">
        <v>516</v>
      </c>
      <c r="G229" s="222" t="s">
        <v>134</v>
      </c>
      <c r="H229" s="223">
        <v>1395</v>
      </c>
      <c r="I229" s="224"/>
      <c r="J229" s="225">
        <f>ROUND(I229*H229,2)</f>
        <v>0</v>
      </c>
      <c r="K229" s="226"/>
      <c r="L229" s="44"/>
      <c r="M229" s="227" t="s">
        <v>1</v>
      </c>
      <c r="N229" s="228" t="s">
        <v>38</v>
      </c>
      <c r="O229" s="91"/>
      <c r="P229" s="229">
        <f>O229*H229</f>
        <v>0</v>
      </c>
      <c r="Q229" s="229">
        <v>0.18462999999999999</v>
      </c>
      <c r="R229" s="229">
        <f>Q229*H229</f>
        <v>257.55885000000001</v>
      </c>
      <c r="S229" s="229">
        <v>0</v>
      </c>
      <c r="T229" s="230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31" t="s">
        <v>120</v>
      </c>
      <c r="AT229" s="231" t="s">
        <v>116</v>
      </c>
      <c r="AU229" s="231" t="s">
        <v>83</v>
      </c>
      <c r="AY229" s="17" t="s">
        <v>114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17" t="s">
        <v>81</v>
      </c>
      <c r="BK229" s="232">
        <f>ROUND(I229*H229,2)</f>
        <v>0</v>
      </c>
      <c r="BL229" s="17" t="s">
        <v>120</v>
      </c>
      <c r="BM229" s="231" t="s">
        <v>517</v>
      </c>
    </row>
    <row r="230" s="2" customFormat="1" ht="37.8" customHeight="1">
      <c r="A230" s="38"/>
      <c r="B230" s="39"/>
      <c r="C230" s="219" t="s">
        <v>518</v>
      </c>
      <c r="D230" s="219" t="s">
        <v>116</v>
      </c>
      <c r="E230" s="220" t="s">
        <v>519</v>
      </c>
      <c r="F230" s="221" t="s">
        <v>520</v>
      </c>
      <c r="G230" s="222" t="s">
        <v>134</v>
      </c>
      <c r="H230" s="223">
        <v>52</v>
      </c>
      <c r="I230" s="224"/>
      <c r="J230" s="225">
        <f>ROUND(I230*H230,2)</f>
        <v>0</v>
      </c>
      <c r="K230" s="226"/>
      <c r="L230" s="44"/>
      <c r="M230" s="227" t="s">
        <v>1</v>
      </c>
      <c r="N230" s="228" t="s">
        <v>38</v>
      </c>
      <c r="O230" s="91"/>
      <c r="P230" s="229">
        <f>O230*H230</f>
        <v>0</v>
      </c>
      <c r="Q230" s="229">
        <v>0.17726</v>
      </c>
      <c r="R230" s="229">
        <f>Q230*H230</f>
        <v>9.2175200000000004</v>
      </c>
      <c r="S230" s="229">
        <v>0</v>
      </c>
      <c r="T230" s="230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31" t="s">
        <v>120</v>
      </c>
      <c r="AT230" s="231" t="s">
        <v>116</v>
      </c>
      <c r="AU230" s="231" t="s">
        <v>83</v>
      </c>
      <c r="AY230" s="17" t="s">
        <v>114</v>
      </c>
      <c r="BE230" s="232">
        <f>IF(N230="základní",J230,0)</f>
        <v>0</v>
      </c>
      <c r="BF230" s="232">
        <f>IF(N230="snížená",J230,0)</f>
        <v>0</v>
      </c>
      <c r="BG230" s="232">
        <f>IF(N230="zákl. přenesená",J230,0)</f>
        <v>0</v>
      </c>
      <c r="BH230" s="232">
        <f>IF(N230="sníž. přenesená",J230,0)</f>
        <v>0</v>
      </c>
      <c r="BI230" s="232">
        <f>IF(N230="nulová",J230,0)</f>
        <v>0</v>
      </c>
      <c r="BJ230" s="17" t="s">
        <v>81</v>
      </c>
      <c r="BK230" s="232">
        <f>ROUND(I230*H230,2)</f>
        <v>0</v>
      </c>
      <c r="BL230" s="17" t="s">
        <v>120</v>
      </c>
      <c r="BM230" s="231" t="s">
        <v>521</v>
      </c>
    </row>
    <row r="231" s="13" customFormat="1">
      <c r="A231" s="13"/>
      <c r="B231" s="233"/>
      <c r="C231" s="234"/>
      <c r="D231" s="235" t="s">
        <v>122</v>
      </c>
      <c r="E231" s="236" t="s">
        <v>1</v>
      </c>
      <c r="F231" s="237" t="s">
        <v>522</v>
      </c>
      <c r="G231" s="234"/>
      <c r="H231" s="238">
        <v>52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122</v>
      </c>
      <c r="AU231" s="244" t="s">
        <v>83</v>
      </c>
      <c r="AV231" s="13" t="s">
        <v>83</v>
      </c>
      <c r="AW231" s="13" t="s">
        <v>30</v>
      </c>
      <c r="AX231" s="13" t="s">
        <v>81</v>
      </c>
      <c r="AY231" s="244" t="s">
        <v>114</v>
      </c>
    </row>
    <row r="232" s="2" customFormat="1" ht="24.15" customHeight="1">
      <c r="A232" s="38"/>
      <c r="B232" s="39"/>
      <c r="C232" s="219" t="s">
        <v>523</v>
      </c>
      <c r="D232" s="219" t="s">
        <v>116</v>
      </c>
      <c r="E232" s="220" t="s">
        <v>524</v>
      </c>
      <c r="F232" s="221" t="s">
        <v>525</v>
      </c>
      <c r="G232" s="222" t="s">
        <v>134</v>
      </c>
      <c r="H232" s="223">
        <v>1395</v>
      </c>
      <c r="I232" s="224"/>
      <c r="J232" s="225">
        <f>ROUND(I232*H232,2)</f>
        <v>0</v>
      </c>
      <c r="K232" s="226"/>
      <c r="L232" s="44"/>
      <c r="M232" s="227" t="s">
        <v>1</v>
      </c>
      <c r="N232" s="228" t="s">
        <v>38</v>
      </c>
      <c r="O232" s="91"/>
      <c r="P232" s="229">
        <f>O232*H232</f>
        <v>0</v>
      </c>
      <c r="Q232" s="229">
        <v>0.00034000000000000002</v>
      </c>
      <c r="R232" s="229">
        <f>Q232*H232</f>
        <v>0.47430000000000005</v>
      </c>
      <c r="S232" s="229">
        <v>0</v>
      </c>
      <c r="T232" s="230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31" t="s">
        <v>120</v>
      </c>
      <c r="AT232" s="231" t="s">
        <v>116</v>
      </c>
      <c r="AU232" s="231" t="s">
        <v>83</v>
      </c>
      <c r="AY232" s="17" t="s">
        <v>114</v>
      </c>
      <c r="BE232" s="232">
        <f>IF(N232="základní",J232,0)</f>
        <v>0</v>
      </c>
      <c r="BF232" s="232">
        <f>IF(N232="snížená",J232,0)</f>
        <v>0</v>
      </c>
      <c r="BG232" s="232">
        <f>IF(N232="zákl. přenesená",J232,0)</f>
        <v>0</v>
      </c>
      <c r="BH232" s="232">
        <f>IF(N232="sníž. přenesená",J232,0)</f>
        <v>0</v>
      </c>
      <c r="BI232" s="232">
        <f>IF(N232="nulová",J232,0)</f>
        <v>0</v>
      </c>
      <c r="BJ232" s="17" t="s">
        <v>81</v>
      </c>
      <c r="BK232" s="232">
        <f>ROUND(I232*H232,2)</f>
        <v>0</v>
      </c>
      <c r="BL232" s="17" t="s">
        <v>120</v>
      </c>
      <c r="BM232" s="231" t="s">
        <v>526</v>
      </c>
    </row>
    <row r="233" s="2" customFormat="1" ht="24.15" customHeight="1">
      <c r="A233" s="38"/>
      <c r="B233" s="39"/>
      <c r="C233" s="219" t="s">
        <v>527</v>
      </c>
      <c r="D233" s="219" t="s">
        <v>116</v>
      </c>
      <c r="E233" s="220" t="s">
        <v>528</v>
      </c>
      <c r="F233" s="221" t="s">
        <v>529</v>
      </c>
      <c r="G233" s="222" t="s">
        <v>134</v>
      </c>
      <c r="H233" s="223">
        <v>1395</v>
      </c>
      <c r="I233" s="224"/>
      <c r="J233" s="225">
        <f>ROUND(I233*H233,2)</f>
        <v>0</v>
      </c>
      <c r="K233" s="226"/>
      <c r="L233" s="44"/>
      <c r="M233" s="227" t="s">
        <v>1</v>
      </c>
      <c r="N233" s="228" t="s">
        <v>38</v>
      </c>
      <c r="O233" s="91"/>
      <c r="P233" s="229">
        <f>O233*H233</f>
        <v>0</v>
      </c>
      <c r="Q233" s="229">
        <v>0.00051000000000000004</v>
      </c>
      <c r="R233" s="229">
        <f>Q233*H233</f>
        <v>0.71145000000000003</v>
      </c>
      <c r="S233" s="229">
        <v>0</v>
      </c>
      <c r="T233" s="230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31" t="s">
        <v>120</v>
      </c>
      <c r="AT233" s="231" t="s">
        <v>116</v>
      </c>
      <c r="AU233" s="231" t="s">
        <v>83</v>
      </c>
      <c r="AY233" s="17" t="s">
        <v>114</v>
      </c>
      <c r="BE233" s="232">
        <f>IF(N233="základní",J233,0)</f>
        <v>0</v>
      </c>
      <c r="BF233" s="232">
        <f>IF(N233="snížená",J233,0)</f>
        <v>0</v>
      </c>
      <c r="BG233" s="232">
        <f>IF(N233="zákl. přenesená",J233,0)</f>
        <v>0</v>
      </c>
      <c r="BH233" s="232">
        <f>IF(N233="sníž. přenesená",J233,0)</f>
        <v>0</v>
      </c>
      <c r="BI233" s="232">
        <f>IF(N233="nulová",J233,0)</f>
        <v>0</v>
      </c>
      <c r="BJ233" s="17" t="s">
        <v>81</v>
      </c>
      <c r="BK233" s="232">
        <f>ROUND(I233*H233,2)</f>
        <v>0</v>
      </c>
      <c r="BL233" s="17" t="s">
        <v>120</v>
      </c>
      <c r="BM233" s="231" t="s">
        <v>530</v>
      </c>
    </row>
    <row r="234" s="2" customFormat="1" ht="33" customHeight="1">
      <c r="A234" s="38"/>
      <c r="B234" s="39"/>
      <c r="C234" s="219" t="s">
        <v>531</v>
      </c>
      <c r="D234" s="219" t="s">
        <v>116</v>
      </c>
      <c r="E234" s="220" t="s">
        <v>532</v>
      </c>
      <c r="F234" s="221" t="s">
        <v>533</v>
      </c>
      <c r="G234" s="222" t="s">
        <v>134</v>
      </c>
      <c r="H234" s="223">
        <v>1395</v>
      </c>
      <c r="I234" s="224"/>
      <c r="J234" s="225">
        <f>ROUND(I234*H234,2)</f>
        <v>0</v>
      </c>
      <c r="K234" s="226"/>
      <c r="L234" s="44"/>
      <c r="M234" s="227" t="s">
        <v>1</v>
      </c>
      <c r="N234" s="228" t="s">
        <v>38</v>
      </c>
      <c r="O234" s="91"/>
      <c r="P234" s="229">
        <f>O234*H234</f>
        <v>0</v>
      </c>
      <c r="Q234" s="229">
        <v>0.10373</v>
      </c>
      <c r="R234" s="229">
        <f>Q234*H234</f>
        <v>144.70335</v>
      </c>
      <c r="S234" s="229">
        <v>0</v>
      </c>
      <c r="T234" s="230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31" t="s">
        <v>120</v>
      </c>
      <c r="AT234" s="231" t="s">
        <v>116</v>
      </c>
      <c r="AU234" s="231" t="s">
        <v>83</v>
      </c>
      <c r="AY234" s="17" t="s">
        <v>114</v>
      </c>
      <c r="BE234" s="232">
        <f>IF(N234="základní",J234,0)</f>
        <v>0</v>
      </c>
      <c r="BF234" s="232">
        <f>IF(N234="snížená",J234,0)</f>
        <v>0</v>
      </c>
      <c r="BG234" s="232">
        <f>IF(N234="zákl. přenesená",J234,0)</f>
        <v>0</v>
      </c>
      <c r="BH234" s="232">
        <f>IF(N234="sníž. přenesená",J234,0)</f>
        <v>0</v>
      </c>
      <c r="BI234" s="232">
        <f>IF(N234="nulová",J234,0)</f>
        <v>0</v>
      </c>
      <c r="BJ234" s="17" t="s">
        <v>81</v>
      </c>
      <c r="BK234" s="232">
        <f>ROUND(I234*H234,2)</f>
        <v>0</v>
      </c>
      <c r="BL234" s="17" t="s">
        <v>120</v>
      </c>
      <c r="BM234" s="231" t="s">
        <v>534</v>
      </c>
    </row>
    <row r="235" s="2" customFormat="1" ht="33" customHeight="1">
      <c r="A235" s="38"/>
      <c r="B235" s="39"/>
      <c r="C235" s="219" t="s">
        <v>535</v>
      </c>
      <c r="D235" s="219" t="s">
        <v>116</v>
      </c>
      <c r="E235" s="220" t="s">
        <v>536</v>
      </c>
      <c r="F235" s="221" t="s">
        <v>537</v>
      </c>
      <c r="G235" s="222" t="s">
        <v>134</v>
      </c>
      <c r="H235" s="223">
        <v>52</v>
      </c>
      <c r="I235" s="224"/>
      <c r="J235" s="225">
        <f>ROUND(I235*H235,2)</f>
        <v>0</v>
      </c>
      <c r="K235" s="226"/>
      <c r="L235" s="44"/>
      <c r="M235" s="227" t="s">
        <v>1</v>
      </c>
      <c r="N235" s="228" t="s">
        <v>38</v>
      </c>
      <c r="O235" s="91"/>
      <c r="P235" s="229">
        <f>O235*H235</f>
        <v>0</v>
      </c>
      <c r="Q235" s="229">
        <v>0.089219999999999994</v>
      </c>
      <c r="R235" s="229">
        <f>Q235*H235</f>
        <v>4.6394399999999996</v>
      </c>
      <c r="S235" s="229">
        <v>0</v>
      </c>
      <c r="T235" s="230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31" t="s">
        <v>120</v>
      </c>
      <c r="AT235" s="231" t="s">
        <v>116</v>
      </c>
      <c r="AU235" s="231" t="s">
        <v>83</v>
      </c>
      <c r="AY235" s="17" t="s">
        <v>114</v>
      </c>
      <c r="BE235" s="232">
        <f>IF(N235="základní",J235,0)</f>
        <v>0</v>
      </c>
      <c r="BF235" s="232">
        <f>IF(N235="snížená",J235,0)</f>
        <v>0</v>
      </c>
      <c r="BG235" s="232">
        <f>IF(N235="zákl. přenesená",J235,0)</f>
        <v>0</v>
      </c>
      <c r="BH235" s="232">
        <f>IF(N235="sníž. přenesená",J235,0)</f>
        <v>0</v>
      </c>
      <c r="BI235" s="232">
        <f>IF(N235="nulová",J235,0)</f>
        <v>0</v>
      </c>
      <c r="BJ235" s="17" t="s">
        <v>81</v>
      </c>
      <c r="BK235" s="232">
        <f>ROUND(I235*H235,2)</f>
        <v>0</v>
      </c>
      <c r="BL235" s="17" t="s">
        <v>120</v>
      </c>
      <c r="BM235" s="231" t="s">
        <v>538</v>
      </c>
    </row>
    <row r="236" s="13" customFormat="1">
      <c r="A236" s="13"/>
      <c r="B236" s="233"/>
      <c r="C236" s="234"/>
      <c r="D236" s="235" t="s">
        <v>122</v>
      </c>
      <c r="E236" s="236" t="s">
        <v>1</v>
      </c>
      <c r="F236" s="237" t="s">
        <v>522</v>
      </c>
      <c r="G236" s="234"/>
      <c r="H236" s="238">
        <v>52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122</v>
      </c>
      <c r="AU236" s="244" t="s">
        <v>83</v>
      </c>
      <c r="AV236" s="13" t="s">
        <v>83</v>
      </c>
      <c r="AW236" s="13" t="s">
        <v>30</v>
      </c>
      <c r="AX236" s="13" t="s">
        <v>81</v>
      </c>
      <c r="AY236" s="244" t="s">
        <v>114</v>
      </c>
    </row>
    <row r="237" s="2" customFormat="1" ht="24.15" customHeight="1">
      <c r="A237" s="38"/>
      <c r="B237" s="39"/>
      <c r="C237" s="271" t="s">
        <v>539</v>
      </c>
      <c r="D237" s="271" t="s">
        <v>347</v>
      </c>
      <c r="E237" s="272" t="s">
        <v>540</v>
      </c>
      <c r="F237" s="273" t="s">
        <v>541</v>
      </c>
      <c r="G237" s="274" t="s">
        <v>134</v>
      </c>
      <c r="H237" s="275">
        <v>53.039999999999999</v>
      </c>
      <c r="I237" s="276"/>
      <c r="J237" s="277">
        <f>ROUND(I237*H237,2)</f>
        <v>0</v>
      </c>
      <c r="K237" s="278"/>
      <c r="L237" s="279"/>
      <c r="M237" s="280" t="s">
        <v>1</v>
      </c>
      <c r="N237" s="281" t="s">
        <v>38</v>
      </c>
      <c r="O237" s="91"/>
      <c r="P237" s="229">
        <f>O237*H237</f>
        <v>0</v>
      </c>
      <c r="Q237" s="229">
        <v>0.11500000000000001</v>
      </c>
      <c r="R237" s="229">
        <f>Q237*H237</f>
        <v>6.0996000000000006</v>
      </c>
      <c r="S237" s="229">
        <v>0</v>
      </c>
      <c r="T237" s="230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31" t="s">
        <v>156</v>
      </c>
      <c r="AT237" s="231" t="s">
        <v>347</v>
      </c>
      <c r="AU237" s="231" t="s">
        <v>83</v>
      </c>
      <c r="AY237" s="17" t="s">
        <v>114</v>
      </c>
      <c r="BE237" s="232">
        <f>IF(N237="základní",J237,0)</f>
        <v>0</v>
      </c>
      <c r="BF237" s="232">
        <f>IF(N237="snížená",J237,0)</f>
        <v>0</v>
      </c>
      <c r="BG237" s="232">
        <f>IF(N237="zákl. přenesená",J237,0)</f>
        <v>0</v>
      </c>
      <c r="BH237" s="232">
        <f>IF(N237="sníž. přenesená",J237,0)</f>
        <v>0</v>
      </c>
      <c r="BI237" s="232">
        <f>IF(N237="nulová",J237,0)</f>
        <v>0</v>
      </c>
      <c r="BJ237" s="17" t="s">
        <v>81</v>
      </c>
      <c r="BK237" s="232">
        <f>ROUND(I237*H237,2)</f>
        <v>0</v>
      </c>
      <c r="BL237" s="17" t="s">
        <v>120</v>
      </c>
      <c r="BM237" s="231" t="s">
        <v>542</v>
      </c>
    </row>
    <row r="238" s="13" customFormat="1">
      <c r="A238" s="13"/>
      <c r="B238" s="233"/>
      <c r="C238" s="234"/>
      <c r="D238" s="235" t="s">
        <v>122</v>
      </c>
      <c r="E238" s="234"/>
      <c r="F238" s="237" t="s">
        <v>543</v>
      </c>
      <c r="G238" s="234"/>
      <c r="H238" s="238">
        <v>53.039999999999999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122</v>
      </c>
      <c r="AU238" s="244" t="s">
        <v>83</v>
      </c>
      <c r="AV238" s="13" t="s">
        <v>83</v>
      </c>
      <c r="AW238" s="13" t="s">
        <v>4</v>
      </c>
      <c r="AX238" s="13" t="s">
        <v>81</v>
      </c>
      <c r="AY238" s="244" t="s">
        <v>114</v>
      </c>
    </row>
    <row r="239" s="2" customFormat="1" ht="24.15" customHeight="1">
      <c r="A239" s="38"/>
      <c r="B239" s="39"/>
      <c r="C239" s="219" t="s">
        <v>544</v>
      </c>
      <c r="D239" s="219" t="s">
        <v>116</v>
      </c>
      <c r="E239" s="220" t="s">
        <v>545</v>
      </c>
      <c r="F239" s="221" t="s">
        <v>546</v>
      </c>
      <c r="G239" s="222" t="s">
        <v>134</v>
      </c>
      <c r="H239" s="223">
        <v>336</v>
      </c>
      <c r="I239" s="224"/>
      <c r="J239" s="225">
        <f>ROUND(I239*H239,2)</f>
        <v>0</v>
      </c>
      <c r="K239" s="226"/>
      <c r="L239" s="44"/>
      <c r="M239" s="227" t="s">
        <v>1</v>
      </c>
      <c r="N239" s="228" t="s">
        <v>38</v>
      </c>
      <c r="O239" s="91"/>
      <c r="P239" s="229">
        <f>O239*H239</f>
        <v>0</v>
      </c>
      <c r="Q239" s="229">
        <v>0.089219999999999994</v>
      </c>
      <c r="R239" s="229">
        <f>Q239*H239</f>
        <v>29.977919999999997</v>
      </c>
      <c r="S239" s="229">
        <v>0</v>
      </c>
      <c r="T239" s="230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31" t="s">
        <v>120</v>
      </c>
      <c r="AT239" s="231" t="s">
        <v>116</v>
      </c>
      <c r="AU239" s="231" t="s">
        <v>83</v>
      </c>
      <c r="AY239" s="17" t="s">
        <v>114</v>
      </c>
      <c r="BE239" s="232">
        <f>IF(N239="základní",J239,0)</f>
        <v>0</v>
      </c>
      <c r="BF239" s="232">
        <f>IF(N239="snížená",J239,0)</f>
        <v>0</v>
      </c>
      <c r="BG239" s="232">
        <f>IF(N239="zákl. přenesená",J239,0)</f>
        <v>0</v>
      </c>
      <c r="BH239" s="232">
        <f>IF(N239="sníž. přenesená",J239,0)</f>
        <v>0</v>
      </c>
      <c r="BI239" s="232">
        <f>IF(N239="nulová",J239,0)</f>
        <v>0</v>
      </c>
      <c r="BJ239" s="17" t="s">
        <v>81</v>
      </c>
      <c r="BK239" s="232">
        <f>ROUND(I239*H239,2)</f>
        <v>0</v>
      </c>
      <c r="BL239" s="17" t="s">
        <v>120</v>
      </c>
      <c r="BM239" s="231" t="s">
        <v>547</v>
      </c>
    </row>
    <row r="240" s="13" customFormat="1">
      <c r="A240" s="13"/>
      <c r="B240" s="233"/>
      <c r="C240" s="234"/>
      <c r="D240" s="235" t="s">
        <v>122</v>
      </c>
      <c r="E240" s="236" t="s">
        <v>1</v>
      </c>
      <c r="F240" s="237" t="s">
        <v>548</v>
      </c>
      <c r="G240" s="234"/>
      <c r="H240" s="238">
        <v>336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122</v>
      </c>
      <c r="AU240" s="244" t="s">
        <v>83</v>
      </c>
      <c r="AV240" s="13" t="s">
        <v>83</v>
      </c>
      <c r="AW240" s="13" t="s">
        <v>30</v>
      </c>
      <c r="AX240" s="13" t="s">
        <v>81</v>
      </c>
      <c r="AY240" s="244" t="s">
        <v>114</v>
      </c>
    </row>
    <row r="241" s="2" customFormat="1" ht="24.15" customHeight="1">
      <c r="A241" s="38"/>
      <c r="B241" s="39"/>
      <c r="C241" s="271" t="s">
        <v>549</v>
      </c>
      <c r="D241" s="271" t="s">
        <v>347</v>
      </c>
      <c r="E241" s="272" t="s">
        <v>550</v>
      </c>
      <c r="F241" s="273" t="s">
        <v>551</v>
      </c>
      <c r="G241" s="274" t="s">
        <v>134</v>
      </c>
      <c r="H241" s="275">
        <v>306</v>
      </c>
      <c r="I241" s="276"/>
      <c r="J241" s="277">
        <f>ROUND(I241*H241,2)</f>
        <v>0</v>
      </c>
      <c r="K241" s="278"/>
      <c r="L241" s="279"/>
      <c r="M241" s="280" t="s">
        <v>1</v>
      </c>
      <c r="N241" s="281" t="s">
        <v>38</v>
      </c>
      <c r="O241" s="91"/>
      <c r="P241" s="229">
        <f>O241*H241</f>
        <v>0</v>
      </c>
      <c r="Q241" s="229">
        <v>0.13200000000000001</v>
      </c>
      <c r="R241" s="229">
        <f>Q241*H241</f>
        <v>40.392000000000003</v>
      </c>
      <c r="S241" s="229">
        <v>0</v>
      </c>
      <c r="T241" s="230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31" t="s">
        <v>156</v>
      </c>
      <c r="AT241" s="231" t="s">
        <v>347</v>
      </c>
      <c r="AU241" s="231" t="s">
        <v>83</v>
      </c>
      <c r="AY241" s="17" t="s">
        <v>114</v>
      </c>
      <c r="BE241" s="232">
        <f>IF(N241="základní",J241,0)</f>
        <v>0</v>
      </c>
      <c r="BF241" s="232">
        <f>IF(N241="snížená",J241,0)</f>
        <v>0</v>
      </c>
      <c r="BG241" s="232">
        <f>IF(N241="zákl. přenesená",J241,0)</f>
        <v>0</v>
      </c>
      <c r="BH241" s="232">
        <f>IF(N241="sníž. přenesená",J241,0)</f>
        <v>0</v>
      </c>
      <c r="BI241" s="232">
        <f>IF(N241="nulová",J241,0)</f>
        <v>0</v>
      </c>
      <c r="BJ241" s="17" t="s">
        <v>81</v>
      </c>
      <c r="BK241" s="232">
        <f>ROUND(I241*H241,2)</f>
        <v>0</v>
      </c>
      <c r="BL241" s="17" t="s">
        <v>120</v>
      </c>
      <c r="BM241" s="231" t="s">
        <v>552</v>
      </c>
    </row>
    <row r="242" s="13" customFormat="1">
      <c r="A242" s="13"/>
      <c r="B242" s="233"/>
      <c r="C242" s="234"/>
      <c r="D242" s="235" t="s">
        <v>122</v>
      </c>
      <c r="E242" s="234"/>
      <c r="F242" s="237" t="s">
        <v>553</v>
      </c>
      <c r="G242" s="234"/>
      <c r="H242" s="238">
        <v>306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122</v>
      </c>
      <c r="AU242" s="244" t="s">
        <v>83</v>
      </c>
      <c r="AV242" s="13" t="s">
        <v>83</v>
      </c>
      <c r="AW242" s="13" t="s">
        <v>4</v>
      </c>
      <c r="AX242" s="13" t="s">
        <v>81</v>
      </c>
      <c r="AY242" s="244" t="s">
        <v>114</v>
      </c>
    </row>
    <row r="243" s="2" customFormat="1" ht="24.15" customHeight="1">
      <c r="A243" s="38"/>
      <c r="B243" s="39"/>
      <c r="C243" s="271" t="s">
        <v>554</v>
      </c>
      <c r="D243" s="271" t="s">
        <v>347</v>
      </c>
      <c r="E243" s="272" t="s">
        <v>555</v>
      </c>
      <c r="F243" s="273" t="s">
        <v>556</v>
      </c>
      <c r="G243" s="274" t="s">
        <v>134</v>
      </c>
      <c r="H243" s="275">
        <v>36.719999999999999</v>
      </c>
      <c r="I243" s="276"/>
      <c r="J243" s="277">
        <f>ROUND(I243*H243,2)</f>
        <v>0</v>
      </c>
      <c r="K243" s="278"/>
      <c r="L243" s="279"/>
      <c r="M243" s="280" t="s">
        <v>1</v>
      </c>
      <c r="N243" s="281" t="s">
        <v>38</v>
      </c>
      <c r="O243" s="91"/>
      <c r="P243" s="229">
        <f>O243*H243</f>
        <v>0</v>
      </c>
      <c r="Q243" s="229">
        <v>0.13100000000000001</v>
      </c>
      <c r="R243" s="229">
        <f>Q243*H243</f>
        <v>4.8103199999999999</v>
      </c>
      <c r="S243" s="229">
        <v>0</v>
      </c>
      <c r="T243" s="230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31" t="s">
        <v>156</v>
      </c>
      <c r="AT243" s="231" t="s">
        <v>347</v>
      </c>
      <c r="AU243" s="231" t="s">
        <v>83</v>
      </c>
      <c r="AY243" s="17" t="s">
        <v>114</v>
      </c>
      <c r="BE243" s="232">
        <f>IF(N243="základní",J243,0)</f>
        <v>0</v>
      </c>
      <c r="BF243" s="232">
        <f>IF(N243="snížená",J243,0)</f>
        <v>0</v>
      </c>
      <c r="BG243" s="232">
        <f>IF(N243="zákl. přenesená",J243,0)</f>
        <v>0</v>
      </c>
      <c r="BH243" s="232">
        <f>IF(N243="sníž. přenesená",J243,0)</f>
        <v>0</v>
      </c>
      <c r="BI243" s="232">
        <f>IF(N243="nulová",J243,0)</f>
        <v>0</v>
      </c>
      <c r="BJ243" s="17" t="s">
        <v>81</v>
      </c>
      <c r="BK243" s="232">
        <f>ROUND(I243*H243,2)</f>
        <v>0</v>
      </c>
      <c r="BL243" s="17" t="s">
        <v>120</v>
      </c>
      <c r="BM243" s="231" t="s">
        <v>557</v>
      </c>
    </row>
    <row r="244" s="13" customFormat="1">
      <c r="A244" s="13"/>
      <c r="B244" s="233"/>
      <c r="C244" s="234"/>
      <c r="D244" s="235" t="s">
        <v>122</v>
      </c>
      <c r="E244" s="234"/>
      <c r="F244" s="237" t="s">
        <v>558</v>
      </c>
      <c r="G244" s="234"/>
      <c r="H244" s="238">
        <v>36.719999999999999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122</v>
      </c>
      <c r="AU244" s="244" t="s">
        <v>83</v>
      </c>
      <c r="AV244" s="13" t="s">
        <v>83</v>
      </c>
      <c r="AW244" s="13" t="s">
        <v>4</v>
      </c>
      <c r="AX244" s="13" t="s">
        <v>81</v>
      </c>
      <c r="AY244" s="244" t="s">
        <v>114</v>
      </c>
    </row>
    <row r="245" s="2" customFormat="1" ht="24.15" customHeight="1">
      <c r="A245" s="38"/>
      <c r="B245" s="39"/>
      <c r="C245" s="219" t="s">
        <v>559</v>
      </c>
      <c r="D245" s="219" t="s">
        <v>116</v>
      </c>
      <c r="E245" s="220" t="s">
        <v>560</v>
      </c>
      <c r="F245" s="221" t="s">
        <v>561</v>
      </c>
      <c r="G245" s="222" t="s">
        <v>134</v>
      </c>
      <c r="H245" s="223">
        <v>548</v>
      </c>
      <c r="I245" s="224"/>
      <c r="J245" s="225">
        <f>ROUND(I245*H245,2)</f>
        <v>0</v>
      </c>
      <c r="K245" s="226"/>
      <c r="L245" s="44"/>
      <c r="M245" s="227" t="s">
        <v>1</v>
      </c>
      <c r="N245" s="228" t="s">
        <v>38</v>
      </c>
      <c r="O245" s="91"/>
      <c r="P245" s="229">
        <f>O245*H245</f>
        <v>0</v>
      </c>
      <c r="Q245" s="229">
        <v>0.11162</v>
      </c>
      <c r="R245" s="229">
        <f>Q245*H245</f>
        <v>61.167760000000001</v>
      </c>
      <c r="S245" s="229">
        <v>0</v>
      </c>
      <c r="T245" s="230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31" t="s">
        <v>120</v>
      </c>
      <c r="AT245" s="231" t="s">
        <v>116</v>
      </c>
      <c r="AU245" s="231" t="s">
        <v>83</v>
      </c>
      <c r="AY245" s="17" t="s">
        <v>114</v>
      </c>
      <c r="BE245" s="232">
        <f>IF(N245="základní",J245,0)</f>
        <v>0</v>
      </c>
      <c r="BF245" s="232">
        <f>IF(N245="snížená",J245,0)</f>
        <v>0</v>
      </c>
      <c r="BG245" s="232">
        <f>IF(N245="zákl. přenesená",J245,0)</f>
        <v>0</v>
      </c>
      <c r="BH245" s="232">
        <f>IF(N245="sníž. přenesená",J245,0)</f>
        <v>0</v>
      </c>
      <c r="BI245" s="232">
        <f>IF(N245="nulová",J245,0)</f>
        <v>0</v>
      </c>
      <c r="BJ245" s="17" t="s">
        <v>81</v>
      </c>
      <c r="BK245" s="232">
        <f>ROUND(I245*H245,2)</f>
        <v>0</v>
      </c>
      <c r="BL245" s="17" t="s">
        <v>120</v>
      </c>
      <c r="BM245" s="231" t="s">
        <v>562</v>
      </c>
    </row>
    <row r="246" s="13" customFormat="1">
      <c r="A246" s="13"/>
      <c r="B246" s="233"/>
      <c r="C246" s="234"/>
      <c r="D246" s="235" t="s">
        <v>122</v>
      </c>
      <c r="E246" s="236" t="s">
        <v>1</v>
      </c>
      <c r="F246" s="237" t="s">
        <v>563</v>
      </c>
      <c r="G246" s="234"/>
      <c r="H246" s="238">
        <v>548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122</v>
      </c>
      <c r="AU246" s="244" t="s">
        <v>83</v>
      </c>
      <c r="AV246" s="13" t="s">
        <v>83</v>
      </c>
      <c r="AW246" s="13" t="s">
        <v>30</v>
      </c>
      <c r="AX246" s="13" t="s">
        <v>81</v>
      </c>
      <c r="AY246" s="244" t="s">
        <v>114</v>
      </c>
    </row>
    <row r="247" s="2" customFormat="1" ht="24.15" customHeight="1">
      <c r="A247" s="38"/>
      <c r="B247" s="39"/>
      <c r="C247" s="271" t="s">
        <v>564</v>
      </c>
      <c r="D247" s="271" t="s">
        <v>347</v>
      </c>
      <c r="E247" s="272" t="s">
        <v>565</v>
      </c>
      <c r="F247" s="273" t="s">
        <v>566</v>
      </c>
      <c r="G247" s="274" t="s">
        <v>134</v>
      </c>
      <c r="H247" s="275">
        <v>545.70000000000005</v>
      </c>
      <c r="I247" s="276"/>
      <c r="J247" s="277">
        <f>ROUND(I247*H247,2)</f>
        <v>0</v>
      </c>
      <c r="K247" s="278"/>
      <c r="L247" s="279"/>
      <c r="M247" s="280" t="s">
        <v>1</v>
      </c>
      <c r="N247" s="281" t="s">
        <v>38</v>
      </c>
      <c r="O247" s="91"/>
      <c r="P247" s="229">
        <f>O247*H247</f>
        <v>0</v>
      </c>
      <c r="Q247" s="229">
        <v>0.17599999999999999</v>
      </c>
      <c r="R247" s="229">
        <f>Q247*H247</f>
        <v>96.043199999999999</v>
      </c>
      <c r="S247" s="229">
        <v>0</v>
      </c>
      <c r="T247" s="230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31" t="s">
        <v>156</v>
      </c>
      <c r="AT247" s="231" t="s">
        <v>347</v>
      </c>
      <c r="AU247" s="231" t="s">
        <v>83</v>
      </c>
      <c r="AY247" s="17" t="s">
        <v>114</v>
      </c>
      <c r="BE247" s="232">
        <f>IF(N247="základní",J247,0)</f>
        <v>0</v>
      </c>
      <c r="BF247" s="232">
        <f>IF(N247="snížená",J247,0)</f>
        <v>0</v>
      </c>
      <c r="BG247" s="232">
        <f>IF(N247="zákl. přenesená",J247,0)</f>
        <v>0</v>
      </c>
      <c r="BH247" s="232">
        <f>IF(N247="sníž. přenesená",J247,0)</f>
        <v>0</v>
      </c>
      <c r="BI247" s="232">
        <f>IF(N247="nulová",J247,0)</f>
        <v>0</v>
      </c>
      <c r="BJ247" s="17" t="s">
        <v>81</v>
      </c>
      <c r="BK247" s="232">
        <f>ROUND(I247*H247,2)</f>
        <v>0</v>
      </c>
      <c r="BL247" s="17" t="s">
        <v>120</v>
      </c>
      <c r="BM247" s="231" t="s">
        <v>567</v>
      </c>
    </row>
    <row r="248" s="13" customFormat="1">
      <c r="A248" s="13"/>
      <c r="B248" s="233"/>
      <c r="C248" s="234"/>
      <c r="D248" s="235" t="s">
        <v>122</v>
      </c>
      <c r="E248" s="234"/>
      <c r="F248" s="237" t="s">
        <v>568</v>
      </c>
      <c r="G248" s="234"/>
      <c r="H248" s="238">
        <v>545.70000000000005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122</v>
      </c>
      <c r="AU248" s="244" t="s">
        <v>83</v>
      </c>
      <c r="AV248" s="13" t="s">
        <v>83</v>
      </c>
      <c r="AW248" s="13" t="s">
        <v>4</v>
      </c>
      <c r="AX248" s="13" t="s">
        <v>81</v>
      </c>
      <c r="AY248" s="244" t="s">
        <v>114</v>
      </c>
    </row>
    <row r="249" s="2" customFormat="1" ht="24.15" customHeight="1">
      <c r="A249" s="38"/>
      <c r="B249" s="39"/>
      <c r="C249" s="271" t="s">
        <v>569</v>
      </c>
      <c r="D249" s="271" t="s">
        <v>347</v>
      </c>
      <c r="E249" s="272" t="s">
        <v>570</v>
      </c>
      <c r="F249" s="273" t="s">
        <v>571</v>
      </c>
      <c r="G249" s="274" t="s">
        <v>134</v>
      </c>
      <c r="H249" s="275">
        <v>3.0600000000000001</v>
      </c>
      <c r="I249" s="276"/>
      <c r="J249" s="277">
        <f>ROUND(I249*H249,2)</f>
        <v>0</v>
      </c>
      <c r="K249" s="278"/>
      <c r="L249" s="279"/>
      <c r="M249" s="280" t="s">
        <v>1</v>
      </c>
      <c r="N249" s="281" t="s">
        <v>38</v>
      </c>
      <c r="O249" s="91"/>
      <c r="P249" s="229">
        <f>O249*H249</f>
        <v>0</v>
      </c>
      <c r="Q249" s="229">
        <v>0.17599999999999999</v>
      </c>
      <c r="R249" s="229">
        <f>Q249*H249</f>
        <v>0.53855999999999993</v>
      </c>
      <c r="S249" s="229">
        <v>0</v>
      </c>
      <c r="T249" s="230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31" t="s">
        <v>156</v>
      </c>
      <c r="AT249" s="231" t="s">
        <v>347</v>
      </c>
      <c r="AU249" s="231" t="s">
        <v>83</v>
      </c>
      <c r="AY249" s="17" t="s">
        <v>114</v>
      </c>
      <c r="BE249" s="232">
        <f>IF(N249="základní",J249,0)</f>
        <v>0</v>
      </c>
      <c r="BF249" s="232">
        <f>IF(N249="snížená",J249,0)</f>
        <v>0</v>
      </c>
      <c r="BG249" s="232">
        <f>IF(N249="zákl. přenesená",J249,0)</f>
        <v>0</v>
      </c>
      <c r="BH249" s="232">
        <f>IF(N249="sníž. přenesená",J249,0)</f>
        <v>0</v>
      </c>
      <c r="BI249" s="232">
        <f>IF(N249="nulová",J249,0)</f>
        <v>0</v>
      </c>
      <c r="BJ249" s="17" t="s">
        <v>81</v>
      </c>
      <c r="BK249" s="232">
        <f>ROUND(I249*H249,2)</f>
        <v>0</v>
      </c>
      <c r="BL249" s="17" t="s">
        <v>120</v>
      </c>
      <c r="BM249" s="231" t="s">
        <v>572</v>
      </c>
    </row>
    <row r="250" s="13" customFormat="1">
      <c r="A250" s="13"/>
      <c r="B250" s="233"/>
      <c r="C250" s="234"/>
      <c r="D250" s="235" t="s">
        <v>122</v>
      </c>
      <c r="E250" s="234"/>
      <c r="F250" s="237" t="s">
        <v>573</v>
      </c>
      <c r="G250" s="234"/>
      <c r="H250" s="238">
        <v>3.0600000000000001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122</v>
      </c>
      <c r="AU250" s="244" t="s">
        <v>83</v>
      </c>
      <c r="AV250" s="13" t="s">
        <v>83</v>
      </c>
      <c r="AW250" s="13" t="s">
        <v>4</v>
      </c>
      <c r="AX250" s="13" t="s">
        <v>81</v>
      </c>
      <c r="AY250" s="244" t="s">
        <v>114</v>
      </c>
    </row>
    <row r="251" s="2" customFormat="1" ht="24.15" customHeight="1">
      <c r="A251" s="38"/>
      <c r="B251" s="39"/>
      <c r="C251" s="271" t="s">
        <v>574</v>
      </c>
      <c r="D251" s="271" t="s">
        <v>347</v>
      </c>
      <c r="E251" s="272" t="s">
        <v>575</v>
      </c>
      <c r="F251" s="273" t="s">
        <v>576</v>
      </c>
      <c r="G251" s="274" t="s">
        <v>134</v>
      </c>
      <c r="H251" s="275">
        <v>10.199999999999999</v>
      </c>
      <c r="I251" s="276"/>
      <c r="J251" s="277">
        <f>ROUND(I251*H251,2)</f>
        <v>0</v>
      </c>
      <c r="K251" s="278"/>
      <c r="L251" s="279"/>
      <c r="M251" s="280" t="s">
        <v>1</v>
      </c>
      <c r="N251" s="281" t="s">
        <v>38</v>
      </c>
      <c r="O251" s="91"/>
      <c r="P251" s="229">
        <f>O251*H251</f>
        <v>0</v>
      </c>
      <c r="Q251" s="229">
        <v>0.17499999999999999</v>
      </c>
      <c r="R251" s="229">
        <f>Q251*H251</f>
        <v>1.7849999999999997</v>
      </c>
      <c r="S251" s="229">
        <v>0</v>
      </c>
      <c r="T251" s="230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31" t="s">
        <v>156</v>
      </c>
      <c r="AT251" s="231" t="s">
        <v>347</v>
      </c>
      <c r="AU251" s="231" t="s">
        <v>83</v>
      </c>
      <c r="AY251" s="17" t="s">
        <v>114</v>
      </c>
      <c r="BE251" s="232">
        <f>IF(N251="základní",J251,0)</f>
        <v>0</v>
      </c>
      <c r="BF251" s="232">
        <f>IF(N251="snížená",J251,0)</f>
        <v>0</v>
      </c>
      <c r="BG251" s="232">
        <f>IF(N251="zákl. přenesená",J251,0)</f>
        <v>0</v>
      </c>
      <c r="BH251" s="232">
        <f>IF(N251="sníž. přenesená",J251,0)</f>
        <v>0</v>
      </c>
      <c r="BI251" s="232">
        <f>IF(N251="nulová",J251,0)</f>
        <v>0</v>
      </c>
      <c r="BJ251" s="17" t="s">
        <v>81</v>
      </c>
      <c r="BK251" s="232">
        <f>ROUND(I251*H251,2)</f>
        <v>0</v>
      </c>
      <c r="BL251" s="17" t="s">
        <v>120</v>
      </c>
      <c r="BM251" s="231" t="s">
        <v>577</v>
      </c>
    </row>
    <row r="252" s="13" customFormat="1">
      <c r="A252" s="13"/>
      <c r="B252" s="233"/>
      <c r="C252" s="234"/>
      <c r="D252" s="235" t="s">
        <v>122</v>
      </c>
      <c r="E252" s="234"/>
      <c r="F252" s="237" t="s">
        <v>578</v>
      </c>
      <c r="G252" s="234"/>
      <c r="H252" s="238">
        <v>10.199999999999999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122</v>
      </c>
      <c r="AU252" s="244" t="s">
        <v>83</v>
      </c>
      <c r="AV252" s="13" t="s">
        <v>83</v>
      </c>
      <c r="AW252" s="13" t="s">
        <v>4</v>
      </c>
      <c r="AX252" s="13" t="s">
        <v>81</v>
      </c>
      <c r="AY252" s="244" t="s">
        <v>114</v>
      </c>
    </row>
    <row r="253" s="2" customFormat="1" ht="37.8" customHeight="1">
      <c r="A253" s="38"/>
      <c r="B253" s="39"/>
      <c r="C253" s="219" t="s">
        <v>579</v>
      </c>
      <c r="D253" s="219" t="s">
        <v>116</v>
      </c>
      <c r="E253" s="220" t="s">
        <v>580</v>
      </c>
      <c r="F253" s="221" t="s">
        <v>581</v>
      </c>
      <c r="G253" s="222" t="s">
        <v>134</v>
      </c>
      <c r="H253" s="223">
        <v>20</v>
      </c>
      <c r="I253" s="224"/>
      <c r="J253" s="225">
        <f>ROUND(I253*H253,2)</f>
        <v>0</v>
      </c>
      <c r="K253" s="226"/>
      <c r="L253" s="44"/>
      <c r="M253" s="227" t="s">
        <v>1</v>
      </c>
      <c r="N253" s="228" t="s">
        <v>38</v>
      </c>
      <c r="O253" s="91"/>
      <c r="P253" s="229">
        <f>O253*H253</f>
        <v>0</v>
      </c>
      <c r="Q253" s="229">
        <v>0.098000000000000004</v>
      </c>
      <c r="R253" s="229">
        <f>Q253*H253</f>
        <v>1.96</v>
      </c>
      <c r="S253" s="229">
        <v>0</v>
      </c>
      <c r="T253" s="230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31" t="s">
        <v>120</v>
      </c>
      <c r="AT253" s="231" t="s">
        <v>116</v>
      </c>
      <c r="AU253" s="231" t="s">
        <v>83</v>
      </c>
      <c r="AY253" s="17" t="s">
        <v>114</v>
      </c>
      <c r="BE253" s="232">
        <f>IF(N253="základní",J253,0)</f>
        <v>0</v>
      </c>
      <c r="BF253" s="232">
        <f>IF(N253="snížená",J253,0)</f>
        <v>0</v>
      </c>
      <c r="BG253" s="232">
        <f>IF(N253="zákl. přenesená",J253,0)</f>
        <v>0</v>
      </c>
      <c r="BH253" s="232">
        <f>IF(N253="sníž. přenesená",J253,0)</f>
        <v>0</v>
      </c>
      <c r="BI253" s="232">
        <f>IF(N253="nulová",J253,0)</f>
        <v>0</v>
      </c>
      <c r="BJ253" s="17" t="s">
        <v>81</v>
      </c>
      <c r="BK253" s="232">
        <f>ROUND(I253*H253,2)</f>
        <v>0</v>
      </c>
      <c r="BL253" s="17" t="s">
        <v>120</v>
      </c>
      <c r="BM253" s="231" t="s">
        <v>582</v>
      </c>
    </row>
    <row r="254" s="13" customFormat="1">
      <c r="A254" s="13"/>
      <c r="B254" s="233"/>
      <c r="C254" s="234"/>
      <c r="D254" s="235" t="s">
        <v>122</v>
      </c>
      <c r="E254" s="236" t="s">
        <v>1</v>
      </c>
      <c r="F254" s="237" t="s">
        <v>334</v>
      </c>
      <c r="G254" s="234"/>
      <c r="H254" s="238">
        <v>20</v>
      </c>
      <c r="I254" s="239"/>
      <c r="J254" s="234"/>
      <c r="K254" s="234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122</v>
      </c>
      <c r="AU254" s="244" t="s">
        <v>83</v>
      </c>
      <c r="AV254" s="13" t="s">
        <v>83</v>
      </c>
      <c r="AW254" s="13" t="s">
        <v>30</v>
      </c>
      <c r="AX254" s="13" t="s">
        <v>81</v>
      </c>
      <c r="AY254" s="244" t="s">
        <v>114</v>
      </c>
    </row>
    <row r="255" s="2" customFormat="1" ht="24.15" customHeight="1">
      <c r="A255" s="38"/>
      <c r="B255" s="39"/>
      <c r="C255" s="219" t="s">
        <v>583</v>
      </c>
      <c r="D255" s="219" t="s">
        <v>116</v>
      </c>
      <c r="E255" s="220" t="s">
        <v>584</v>
      </c>
      <c r="F255" s="221" t="s">
        <v>585</v>
      </c>
      <c r="G255" s="222" t="s">
        <v>164</v>
      </c>
      <c r="H255" s="223">
        <v>118</v>
      </c>
      <c r="I255" s="224"/>
      <c r="J255" s="225">
        <f>ROUND(I255*H255,2)</f>
        <v>0</v>
      </c>
      <c r="K255" s="226"/>
      <c r="L255" s="44"/>
      <c r="M255" s="227" t="s">
        <v>1</v>
      </c>
      <c r="N255" s="228" t="s">
        <v>38</v>
      </c>
      <c r="O255" s="91"/>
      <c r="P255" s="229">
        <f>O255*H255</f>
        <v>0</v>
      </c>
      <c r="Q255" s="229">
        <v>0.0022399999999999998</v>
      </c>
      <c r="R255" s="229">
        <f>Q255*H255</f>
        <v>0.26432</v>
      </c>
      <c r="S255" s="229">
        <v>0</v>
      </c>
      <c r="T255" s="230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31" t="s">
        <v>120</v>
      </c>
      <c r="AT255" s="231" t="s">
        <v>116</v>
      </c>
      <c r="AU255" s="231" t="s">
        <v>83</v>
      </c>
      <c r="AY255" s="17" t="s">
        <v>114</v>
      </c>
      <c r="BE255" s="232">
        <f>IF(N255="základní",J255,0)</f>
        <v>0</v>
      </c>
      <c r="BF255" s="232">
        <f>IF(N255="snížená",J255,0)</f>
        <v>0</v>
      </c>
      <c r="BG255" s="232">
        <f>IF(N255="zákl. přenesená",J255,0)</f>
        <v>0</v>
      </c>
      <c r="BH255" s="232">
        <f>IF(N255="sníž. přenesená",J255,0)</f>
        <v>0</v>
      </c>
      <c r="BI255" s="232">
        <f>IF(N255="nulová",J255,0)</f>
        <v>0</v>
      </c>
      <c r="BJ255" s="17" t="s">
        <v>81</v>
      </c>
      <c r="BK255" s="232">
        <f>ROUND(I255*H255,2)</f>
        <v>0</v>
      </c>
      <c r="BL255" s="17" t="s">
        <v>120</v>
      </c>
      <c r="BM255" s="231" t="s">
        <v>586</v>
      </c>
    </row>
    <row r="256" s="2" customFormat="1" ht="16.5" customHeight="1">
      <c r="A256" s="38"/>
      <c r="B256" s="39"/>
      <c r="C256" s="219" t="s">
        <v>587</v>
      </c>
      <c r="D256" s="219" t="s">
        <v>116</v>
      </c>
      <c r="E256" s="220" t="s">
        <v>588</v>
      </c>
      <c r="F256" s="221" t="s">
        <v>589</v>
      </c>
      <c r="G256" s="222" t="s">
        <v>134</v>
      </c>
      <c r="H256" s="223">
        <v>20</v>
      </c>
      <c r="I256" s="224"/>
      <c r="J256" s="225">
        <f>ROUND(I256*H256,2)</f>
        <v>0</v>
      </c>
      <c r="K256" s="226"/>
      <c r="L256" s="44"/>
      <c r="M256" s="227" t="s">
        <v>1</v>
      </c>
      <c r="N256" s="228" t="s">
        <v>38</v>
      </c>
      <c r="O256" s="91"/>
      <c r="P256" s="229">
        <f>O256*H256</f>
        <v>0</v>
      </c>
      <c r="Q256" s="229">
        <v>0.051769999999999997</v>
      </c>
      <c r="R256" s="229">
        <f>Q256*H256</f>
        <v>1.0353999999999999</v>
      </c>
      <c r="S256" s="229">
        <v>0</v>
      </c>
      <c r="T256" s="230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31" t="s">
        <v>120</v>
      </c>
      <c r="AT256" s="231" t="s">
        <v>116</v>
      </c>
      <c r="AU256" s="231" t="s">
        <v>83</v>
      </c>
      <c r="AY256" s="17" t="s">
        <v>114</v>
      </c>
      <c r="BE256" s="232">
        <f>IF(N256="základní",J256,0)</f>
        <v>0</v>
      </c>
      <c r="BF256" s="232">
        <f>IF(N256="snížená",J256,0)</f>
        <v>0</v>
      </c>
      <c r="BG256" s="232">
        <f>IF(N256="zákl. přenesená",J256,0)</f>
        <v>0</v>
      </c>
      <c r="BH256" s="232">
        <f>IF(N256="sníž. přenesená",J256,0)</f>
        <v>0</v>
      </c>
      <c r="BI256" s="232">
        <f>IF(N256="nulová",J256,0)</f>
        <v>0</v>
      </c>
      <c r="BJ256" s="17" t="s">
        <v>81</v>
      </c>
      <c r="BK256" s="232">
        <f>ROUND(I256*H256,2)</f>
        <v>0</v>
      </c>
      <c r="BL256" s="17" t="s">
        <v>120</v>
      </c>
      <c r="BM256" s="231" t="s">
        <v>590</v>
      </c>
    </row>
    <row r="257" s="13" customFormat="1">
      <c r="A257" s="13"/>
      <c r="B257" s="233"/>
      <c r="C257" s="234"/>
      <c r="D257" s="235" t="s">
        <v>122</v>
      </c>
      <c r="E257" s="236" t="s">
        <v>1</v>
      </c>
      <c r="F257" s="237" t="s">
        <v>334</v>
      </c>
      <c r="G257" s="234"/>
      <c r="H257" s="238">
        <v>20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122</v>
      </c>
      <c r="AU257" s="244" t="s">
        <v>83</v>
      </c>
      <c r="AV257" s="13" t="s">
        <v>83</v>
      </c>
      <c r="AW257" s="13" t="s">
        <v>30</v>
      </c>
      <c r="AX257" s="13" t="s">
        <v>81</v>
      </c>
      <c r="AY257" s="244" t="s">
        <v>114</v>
      </c>
    </row>
    <row r="258" s="12" customFormat="1" ht="22.8" customHeight="1">
      <c r="A258" s="12"/>
      <c r="B258" s="203"/>
      <c r="C258" s="204"/>
      <c r="D258" s="205" t="s">
        <v>72</v>
      </c>
      <c r="E258" s="217" t="s">
        <v>142</v>
      </c>
      <c r="F258" s="217" t="s">
        <v>591</v>
      </c>
      <c r="G258" s="204"/>
      <c r="H258" s="204"/>
      <c r="I258" s="207"/>
      <c r="J258" s="218">
        <f>BK258</f>
        <v>0</v>
      </c>
      <c r="K258" s="204"/>
      <c r="L258" s="209"/>
      <c r="M258" s="210"/>
      <c r="N258" s="211"/>
      <c r="O258" s="211"/>
      <c r="P258" s="212">
        <f>SUM(P259:P260)</f>
        <v>0</v>
      </c>
      <c r="Q258" s="211"/>
      <c r="R258" s="212">
        <f>SUM(R259:R260)</f>
        <v>18.7408</v>
      </c>
      <c r="S258" s="211"/>
      <c r="T258" s="213">
        <f>SUM(T259:T260)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4" t="s">
        <v>81</v>
      </c>
      <c r="AT258" s="215" t="s">
        <v>72</v>
      </c>
      <c r="AU258" s="215" t="s">
        <v>81</v>
      </c>
      <c r="AY258" s="214" t="s">
        <v>114</v>
      </c>
      <c r="BK258" s="216">
        <f>SUM(BK259:BK260)</f>
        <v>0</v>
      </c>
    </row>
    <row r="259" s="2" customFormat="1" ht="21.75" customHeight="1">
      <c r="A259" s="38"/>
      <c r="B259" s="39"/>
      <c r="C259" s="219" t="s">
        <v>592</v>
      </c>
      <c r="D259" s="219" t="s">
        <v>116</v>
      </c>
      <c r="E259" s="220" t="s">
        <v>593</v>
      </c>
      <c r="F259" s="221" t="s">
        <v>594</v>
      </c>
      <c r="G259" s="222" t="s">
        <v>134</v>
      </c>
      <c r="H259" s="223">
        <v>68</v>
      </c>
      <c r="I259" s="224"/>
      <c r="J259" s="225">
        <f>ROUND(I259*H259,2)</f>
        <v>0</v>
      </c>
      <c r="K259" s="226"/>
      <c r="L259" s="44"/>
      <c r="M259" s="227" t="s">
        <v>1</v>
      </c>
      <c r="N259" s="228" t="s">
        <v>38</v>
      </c>
      <c r="O259" s="91"/>
      <c r="P259" s="229">
        <f>O259*H259</f>
        <v>0</v>
      </c>
      <c r="Q259" s="229">
        <v>0.27560000000000001</v>
      </c>
      <c r="R259" s="229">
        <f>Q259*H259</f>
        <v>18.7408</v>
      </c>
      <c r="S259" s="229">
        <v>0</v>
      </c>
      <c r="T259" s="230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31" t="s">
        <v>120</v>
      </c>
      <c r="AT259" s="231" t="s">
        <v>116</v>
      </c>
      <c r="AU259" s="231" t="s">
        <v>83</v>
      </c>
      <c r="AY259" s="17" t="s">
        <v>114</v>
      </c>
      <c r="BE259" s="232">
        <f>IF(N259="základní",J259,0)</f>
        <v>0</v>
      </c>
      <c r="BF259" s="232">
        <f>IF(N259="snížená",J259,0)</f>
        <v>0</v>
      </c>
      <c r="BG259" s="232">
        <f>IF(N259="zákl. přenesená",J259,0)</f>
        <v>0</v>
      </c>
      <c r="BH259" s="232">
        <f>IF(N259="sníž. přenesená",J259,0)</f>
        <v>0</v>
      </c>
      <c r="BI259" s="232">
        <f>IF(N259="nulová",J259,0)</f>
        <v>0</v>
      </c>
      <c r="BJ259" s="17" t="s">
        <v>81</v>
      </c>
      <c r="BK259" s="232">
        <f>ROUND(I259*H259,2)</f>
        <v>0</v>
      </c>
      <c r="BL259" s="17" t="s">
        <v>120</v>
      </c>
      <c r="BM259" s="231" t="s">
        <v>595</v>
      </c>
    </row>
    <row r="260" s="13" customFormat="1">
      <c r="A260" s="13"/>
      <c r="B260" s="233"/>
      <c r="C260" s="234"/>
      <c r="D260" s="235" t="s">
        <v>122</v>
      </c>
      <c r="E260" s="236" t="s">
        <v>1</v>
      </c>
      <c r="F260" s="237" t="s">
        <v>513</v>
      </c>
      <c r="G260" s="234"/>
      <c r="H260" s="238">
        <v>68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122</v>
      </c>
      <c r="AU260" s="244" t="s">
        <v>83</v>
      </c>
      <c r="AV260" s="13" t="s">
        <v>83</v>
      </c>
      <c r="AW260" s="13" t="s">
        <v>30</v>
      </c>
      <c r="AX260" s="13" t="s">
        <v>81</v>
      </c>
      <c r="AY260" s="244" t="s">
        <v>114</v>
      </c>
    </row>
    <row r="261" s="12" customFormat="1" ht="22.8" customHeight="1">
      <c r="A261" s="12"/>
      <c r="B261" s="203"/>
      <c r="C261" s="204"/>
      <c r="D261" s="205" t="s">
        <v>72</v>
      </c>
      <c r="E261" s="217" t="s">
        <v>156</v>
      </c>
      <c r="F261" s="217" t="s">
        <v>596</v>
      </c>
      <c r="G261" s="204"/>
      <c r="H261" s="204"/>
      <c r="I261" s="207"/>
      <c r="J261" s="218">
        <f>BK261</f>
        <v>0</v>
      </c>
      <c r="K261" s="204"/>
      <c r="L261" s="209"/>
      <c r="M261" s="210"/>
      <c r="N261" s="211"/>
      <c r="O261" s="211"/>
      <c r="P261" s="212">
        <f>SUM(P262:P276)</f>
        <v>0</v>
      </c>
      <c r="Q261" s="211"/>
      <c r="R261" s="212">
        <f>SUM(R262:R276)</f>
        <v>25.019870000000001</v>
      </c>
      <c r="S261" s="211"/>
      <c r="T261" s="213">
        <f>SUM(T262:T276)</f>
        <v>14.48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4" t="s">
        <v>81</v>
      </c>
      <c r="AT261" s="215" t="s">
        <v>72</v>
      </c>
      <c r="AU261" s="215" t="s">
        <v>81</v>
      </c>
      <c r="AY261" s="214" t="s">
        <v>114</v>
      </c>
      <c r="BK261" s="216">
        <f>SUM(BK262:BK276)</f>
        <v>0</v>
      </c>
    </row>
    <row r="262" s="2" customFormat="1" ht="16.5" customHeight="1">
      <c r="A262" s="38"/>
      <c r="B262" s="39"/>
      <c r="C262" s="219" t="s">
        <v>597</v>
      </c>
      <c r="D262" s="219" t="s">
        <v>116</v>
      </c>
      <c r="E262" s="220" t="s">
        <v>598</v>
      </c>
      <c r="F262" s="221" t="s">
        <v>599</v>
      </c>
      <c r="G262" s="222" t="s">
        <v>119</v>
      </c>
      <c r="H262" s="223">
        <v>6</v>
      </c>
      <c r="I262" s="224"/>
      <c r="J262" s="225">
        <f>ROUND(I262*H262,2)</f>
        <v>0</v>
      </c>
      <c r="K262" s="226"/>
      <c r="L262" s="44"/>
      <c r="M262" s="227" t="s">
        <v>1</v>
      </c>
      <c r="N262" s="228" t="s">
        <v>38</v>
      </c>
      <c r="O262" s="91"/>
      <c r="P262" s="229">
        <f>O262*H262</f>
        <v>0</v>
      </c>
      <c r="Q262" s="229">
        <v>0.2087</v>
      </c>
      <c r="R262" s="229">
        <f>Q262*H262</f>
        <v>1.2522</v>
      </c>
      <c r="S262" s="229">
        <v>0</v>
      </c>
      <c r="T262" s="230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31" t="s">
        <v>120</v>
      </c>
      <c r="AT262" s="231" t="s">
        <v>116</v>
      </c>
      <c r="AU262" s="231" t="s">
        <v>83</v>
      </c>
      <c r="AY262" s="17" t="s">
        <v>114</v>
      </c>
      <c r="BE262" s="232">
        <f>IF(N262="základní",J262,0)</f>
        <v>0</v>
      </c>
      <c r="BF262" s="232">
        <f>IF(N262="snížená",J262,0)</f>
        <v>0</v>
      </c>
      <c r="BG262" s="232">
        <f>IF(N262="zákl. přenesená",J262,0)</f>
        <v>0</v>
      </c>
      <c r="BH262" s="232">
        <f>IF(N262="sníž. přenesená",J262,0)</f>
        <v>0</v>
      </c>
      <c r="BI262" s="232">
        <f>IF(N262="nulová",J262,0)</f>
        <v>0</v>
      </c>
      <c r="BJ262" s="17" t="s">
        <v>81</v>
      </c>
      <c r="BK262" s="232">
        <f>ROUND(I262*H262,2)</f>
        <v>0</v>
      </c>
      <c r="BL262" s="17" t="s">
        <v>120</v>
      </c>
      <c r="BM262" s="231" t="s">
        <v>600</v>
      </c>
    </row>
    <row r="263" s="2" customFormat="1" ht="24.15" customHeight="1">
      <c r="A263" s="38"/>
      <c r="B263" s="39"/>
      <c r="C263" s="219" t="s">
        <v>601</v>
      </c>
      <c r="D263" s="219" t="s">
        <v>116</v>
      </c>
      <c r="E263" s="220" t="s">
        <v>602</v>
      </c>
      <c r="F263" s="221" t="s">
        <v>603</v>
      </c>
      <c r="G263" s="222" t="s">
        <v>119</v>
      </c>
      <c r="H263" s="223">
        <v>7</v>
      </c>
      <c r="I263" s="224"/>
      <c r="J263" s="225">
        <f>ROUND(I263*H263,2)</f>
        <v>0</v>
      </c>
      <c r="K263" s="226"/>
      <c r="L263" s="44"/>
      <c r="M263" s="227" t="s">
        <v>1</v>
      </c>
      <c r="N263" s="228" t="s">
        <v>38</v>
      </c>
      <c r="O263" s="91"/>
      <c r="P263" s="229">
        <f>O263*H263</f>
        <v>0</v>
      </c>
      <c r="Q263" s="229">
        <v>0.12526000000000001</v>
      </c>
      <c r="R263" s="229">
        <f>Q263*H263</f>
        <v>0.87682000000000004</v>
      </c>
      <c r="S263" s="229">
        <v>0</v>
      </c>
      <c r="T263" s="230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31" t="s">
        <v>120</v>
      </c>
      <c r="AT263" s="231" t="s">
        <v>116</v>
      </c>
      <c r="AU263" s="231" t="s">
        <v>83</v>
      </c>
      <c r="AY263" s="17" t="s">
        <v>114</v>
      </c>
      <c r="BE263" s="232">
        <f>IF(N263="základní",J263,0)</f>
        <v>0</v>
      </c>
      <c r="BF263" s="232">
        <f>IF(N263="snížená",J263,0)</f>
        <v>0</v>
      </c>
      <c r="BG263" s="232">
        <f>IF(N263="zákl. přenesená",J263,0)</f>
        <v>0</v>
      </c>
      <c r="BH263" s="232">
        <f>IF(N263="sníž. přenesená",J263,0)</f>
        <v>0</v>
      </c>
      <c r="BI263" s="232">
        <f>IF(N263="nulová",J263,0)</f>
        <v>0</v>
      </c>
      <c r="BJ263" s="17" t="s">
        <v>81</v>
      </c>
      <c r="BK263" s="232">
        <f>ROUND(I263*H263,2)</f>
        <v>0</v>
      </c>
      <c r="BL263" s="17" t="s">
        <v>120</v>
      </c>
      <c r="BM263" s="231" t="s">
        <v>604</v>
      </c>
    </row>
    <row r="264" s="2" customFormat="1" ht="21.75" customHeight="1">
      <c r="A264" s="38"/>
      <c r="B264" s="39"/>
      <c r="C264" s="271" t="s">
        <v>605</v>
      </c>
      <c r="D264" s="271" t="s">
        <v>347</v>
      </c>
      <c r="E264" s="272" t="s">
        <v>606</v>
      </c>
      <c r="F264" s="273" t="s">
        <v>607</v>
      </c>
      <c r="G264" s="274" t="s">
        <v>119</v>
      </c>
      <c r="H264" s="275">
        <v>7</v>
      </c>
      <c r="I264" s="276"/>
      <c r="J264" s="277">
        <f>ROUND(I264*H264,2)</f>
        <v>0</v>
      </c>
      <c r="K264" s="278"/>
      <c r="L264" s="279"/>
      <c r="M264" s="280" t="s">
        <v>1</v>
      </c>
      <c r="N264" s="281" t="s">
        <v>38</v>
      </c>
      <c r="O264" s="91"/>
      <c r="P264" s="229">
        <f>O264*H264</f>
        <v>0</v>
      </c>
      <c r="Q264" s="229">
        <v>0.28000000000000003</v>
      </c>
      <c r="R264" s="229">
        <f>Q264*H264</f>
        <v>1.9600000000000002</v>
      </c>
      <c r="S264" s="229">
        <v>0</v>
      </c>
      <c r="T264" s="230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31" t="s">
        <v>156</v>
      </c>
      <c r="AT264" s="231" t="s">
        <v>347</v>
      </c>
      <c r="AU264" s="231" t="s">
        <v>83</v>
      </c>
      <c r="AY264" s="17" t="s">
        <v>114</v>
      </c>
      <c r="BE264" s="232">
        <f>IF(N264="základní",J264,0)</f>
        <v>0</v>
      </c>
      <c r="BF264" s="232">
        <f>IF(N264="snížená",J264,0)</f>
        <v>0</v>
      </c>
      <c r="BG264" s="232">
        <f>IF(N264="zákl. přenesená",J264,0)</f>
        <v>0</v>
      </c>
      <c r="BH264" s="232">
        <f>IF(N264="sníž. přenesená",J264,0)</f>
        <v>0</v>
      </c>
      <c r="BI264" s="232">
        <f>IF(N264="nulová",J264,0)</f>
        <v>0</v>
      </c>
      <c r="BJ264" s="17" t="s">
        <v>81</v>
      </c>
      <c r="BK264" s="232">
        <f>ROUND(I264*H264,2)</f>
        <v>0</v>
      </c>
      <c r="BL264" s="17" t="s">
        <v>120</v>
      </c>
      <c r="BM264" s="231" t="s">
        <v>608</v>
      </c>
    </row>
    <row r="265" s="2" customFormat="1" ht="24.15" customHeight="1">
      <c r="A265" s="38"/>
      <c r="B265" s="39"/>
      <c r="C265" s="219" t="s">
        <v>609</v>
      </c>
      <c r="D265" s="219" t="s">
        <v>116</v>
      </c>
      <c r="E265" s="220" t="s">
        <v>610</v>
      </c>
      <c r="F265" s="221" t="s">
        <v>611</v>
      </c>
      <c r="G265" s="222" t="s">
        <v>119</v>
      </c>
      <c r="H265" s="223">
        <v>7</v>
      </c>
      <c r="I265" s="224"/>
      <c r="J265" s="225">
        <f>ROUND(I265*H265,2)</f>
        <v>0</v>
      </c>
      <c r="K265" s="226"/>
      <c r="L265" s="44"/>
      <c r="M265" s="227" t="s">
        <v>1</v>
      </c>
      <c r="N265" s="228" t="s">
        <v>38</v>
      </c>
      <c r="O265" s="91"/>
      <c r="P265" s="229">
        <f>O265*H265</f>
        <v>0</v>
      </c>
      <c r="Q265" s="229">
        <v>0.030759999999999999</v>
      </c>
      <c r="R265" s="229">
        <f>Q265*H265</f>
        <v>0.21531999999999998</v>
      </c>
      <c r="S265" s="229">
        <v>0</v>
      </c>
      <c r="T265" s="230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31" t="s">
        <v>120</v>
      </c>
      <c r="AT265" s="231" t="s">
        <v>116</v>
      </c>
      <c r="AU265" s="231" t="s">
        <v>83</v>
      </c>
      <c r="AY265" s="17" t="s">
        <v>114</v>
      </c>
      <c r="BE265" s="232">
        <f>IF(N265="základní",J265,0)</f>
        <v>0</v>
      </c>
      <c r="BF265" s="232">
        <f>IF(N265="snížená",J265,0)</f>
        <v>0</v>
      </c>
      <c r="BG265" s="232">
        <f>IF(N265="zákl. přenesená",J265,0)</f>
        <v>0</v>
      </c>
      <c r="BH265" s="232">
        <f>IF(N265="sníž. přenesená",J265,0)</f>
        <v>0</v>
      </c>
      <c r="BI265" s="232">
        <f>IF(N265="nulová",J265,0)</f>
        <v>0</v>
      </c>
      <c r="BJ265" s="17" t="s">
        <v>81</v>
      </c>
      <c r="BK265" s="232">
        <f>ROUND(I265*H265,2)</f>
        <v>0</v>
      </c>
      <c r="BL265" s="17" t="s">
        <v>120</v>
      </c>
      <c r="BM265" s="231" t="s">
        <v>612</v>
      </c>
    </row>
    <row r="266" s="2" customFormat="1" ht="24.15" customHeight="1">
      <c r="A266" s="38"/>
      <c r="B266" s="39"/>
      <c r="C266" s="271" t="s">
        <v>613</v>
      </c>
      <c r="D266" s="271" t="s">
        <v>347</v>
      </c>
      <c r="E266" s="272" t="s">
        <v>614</v>
      </c>
      <c r="F266" s="273" t="s">
        <v>615</v>
      </c>
      <c r="G266" s="274" t="s">
        <v>119</v>
      </c>
      <c r="H266" s="275">
        <v>7</v>
      </c>
      <c r="I266" s="276"/>
      <c r="J266" s="277">
        <f>ROUND(I266*H266,2)</f>
        <v>0</v>
      </c>
      <c r="K266" s="278"/>
      <c r="L266" s="279"/>
      <c r="M266" s="280" t="s">
        <v>1</v>
      </c>
      <c r="N266" s="281" t="s">
        <v>38</v>
      </c>
      <c r="O266" s="91"/>
      <c r="P266" s="229">
        <f>O266*H266</f>
        <v>0</v>
      </c>
      <c r="Q266" s="229">
        <v>0.070000000000000007</v>
      </c>
      <c r="R266" s="229">
        <f>Q266*H266</f>
        <v>0.49000000000000005</v>
      </c>
      <c r="S266" s="229">
        <v>0</v>
      </c>
      <c r="T266" s="230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31" t="s">
        <v>156</v>
      </c>
      <c r="AT266" s="231" t="s">
        <v>347</v>
      </c>
      <c r="AU266" s="231" t="s">
        <v>83</v>
      </c>
      <c r="AY266" s="17" t="s">
        <v>114</v>
      </c>
      <c r="BE266" s="232">
        <f>IF(N266="základní",J266,0)</f>
        <v>0</v>
      </c>
      <c r="BF266" s="232">
        <f>IF(N266="snížená",J266,0)</f>
        <v>0</v>
      </c>
      <c r="BG266" s="232">
        <f>IF(N266="zákl. přenesená",J266,0)</f>
        <v>0</v>
      </c>
      <c r="BH266" s="232">
        <f>IF(N266="sníž. přenesená",J266,0)</f>
        <v>0</v>
      </c>
      <c r="BI266" s="232">
        <f>IF(N266="nulová",J266,0)</f>
        <v>0</v>
      </c>
      <c r="BJ266" s="17" t="s">
        <v>81</v>
      </c>
      <c r="BK266" s="232">
        <f>ROUND(I266*H266,2)</f>
        <v>0</v>
      </c>
      <c r="BL266" s="17" t="s">
        <v>120</v>
      </c>
      <c r="BM266" s="231" t="s">
        <v>616</v>
      </c>
    </row>
    <row r="267" s="2" customFormat="1" ht="24.15" customHeight="1">
      <c r="A267" s="38"/>
      <c r="B267" s="39"/>
      <c r="C267" s="219" t="s">
        <v>617</v>
      </c>
      <c r="D267" s="219" t="s">
        <v>116</v>
      </c>
      <c r="E267" s="220" t="s">
        <v>618</v>
      </c>
      <c r="F267" s="221" t="s">
        <v>619</v>
      </c>
      <c r="G267" s="222" t="s">
        <v>119</v>
      </c>
      <c r="H267" s="223">
        <v>7</v>
      </c>
      <c r="I267" s="224"/>
      <c r="J267" s="225">
        <f>ROUND(I267*H267,2)</f>
        <v>0</v>
      </c>
      <c r="K267" s="226"/>
      <c r="L267" s="44"/>
      <c r="M267" s="227" t="s">
        <v>1</v>
      </c>
      <c r="N267" s="228" t="s">
        <v>38</v>
      </c>
      <c r="O267" s="91"/>
      <c r="P267" s="229">
        <f>O267*H267</f>
        <v>0</v>
      </c>
      <c r="Q267" s="229">
        <v>0.030759999999999999</v>
      </c>
      <c r="R267" s="229">
        <f>Q267*H267</f>
        <v>0.21531999999999998</v>
      </c>
      <c r="S267" s="229">
        <v>0</v>
      </c>
      <c r="T267" s="230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31" t="s">
        <v>120</v>
      </c>
      <c r="AT267" s="231" t="s">
        <v>116</v>
      </c>
      <c r="AU267" s="231" t="s">
        <v>83</v>
      </c>
      <c r="AY267" s="17" t="s">
        <v>114</v>
      </c>
      <c r="BE267" s="232">
        <f>IF(N267="základní",J267,0)</f>
        <v>0</v>
      </c>
      <c r="BF267" s="232">
        <f>IF(N267="snížená",J267,0)</f>
        <v>0</v>
      </c>
      <c r="BG267" s="232">
        <f>IF(N267="zákl. přenesená",J267,0)</f>
        <v>0</v>
      </c>
      <c r="BH267" s="232">
        <f>IF(N267="sníž. přenesená",J267,0)</f>
        <v>0</v>
      </c>
      <c r="BI267" s="232">
        <f>IF(N267="nulová",J267,0)</f>
        <v>0</v>
      </c>
      <c r="BJ267" s="17" t="s">
        <v>81</v>
      </c>
      <c r="BK267" s="232">
        <f>ROUND(I267*H267,2)</f>
        <v>0</v>
      </c>
      <c r="BL267" s="17" t="s">
        <v>120</v>
      </c>
      <c r="BM267" s="231" t="s">
        <v>620</v>
      </c>
    </row>
    <row r="268" s="2" customFormat="1" ht="24.15" customHeight="1">
      <c r="A268" s="38"/>
      <c r="B268" s="39"/>
      <c r="C268" s="271" t="s">
        <v>621</v>
      </c>
      <c r="D268" s="271" t="s">
        <v>347</v>
      </c>
      <c r="E268" s="272" t="s">
        <v>622</v>
      </c>
      <c r="F268" s="273" t="s">
        <v>623</v>
      </c>
      <c r="G268" s="274" t="s">
        <v>119</v>
      </c>
      <c r="H268" s="275">
        <v>7</v>
      </c>
      <c r="I268" s="276"/>
      <c r="J268" s="277">
        <f>ROUND(I268*H268,2)</f>
        <v>0</v>
      </c>
      <c r="K268" s="278"/>
      <c r="L268" s="279"/>
      <c r="M268" s="280" t="s">
        <v>1</v>
      </c>
      <c r="N268" s="281" t="s">
        <v>38</v>
      </c>
      <c r="O268" s="91"/>
      <c r="P268" s="229">
        <f>O268*H268</f>
        <v>0</v>
      </c>
      <c r="Q268" s="229">
        <v>0.075999999999999998</v>
      </c>
      <c r="R268" s="229">
        <f>Q268*H268</f>
        <v>0.53200000000000003</v>
      </c>
      <c r="S268" s="229">
        <v>0</v>
      </c>
      <c r="T268" s="230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31" t="s">
        <v>156</v>
      </c>
      <c r="AT268" s="231" t="s">
        <v>347</v>
      </c>
      <c r="AU268" s="231" t="s">
        <v>83</v>
      </c>
      <c r="AY268" s="17" t="s">
        <v>114</v>
      </c>
      <c r="BE268" s="232">
        <f>IF(N268="základní",J268,0)</f>
        <v>0</v>
      </c>
      <c r="BF268" s="232">
        <f>IF(N268="snížená",J268,0)</f>
        <v>0</v>
      </c>
      <c r="BG268" s="232">
        <f>IF(N268="zákl. přenesená",J268,0)</f>
        <v>0</v>
      </c>
      <c r="BH268" s="232">
        <f>IF(N268="sníž. přenesená",J268,0)</f>
        <v>0</v>
      </c>
      <c r="BI268" s="232">
        <f>IF(N268="nulová",J268,0)</f>
        <v>0</v>
      </c>
      <c r="BJ268" s="17" t="s">
        <v>81</v>
      </c>
      <c r="BK268" s="232">
        <f>ROUND(I268*H268,2)</f>
        <v>0</v>
      </c>
      <c r="BL268" s="17" t="s">
        <v>120</v>
      </c>
      <c r="BM268" s="231" t="s">
        <v>624</v>
      </c>
    </row>
    <row r="269" s="2" customFormat="1" ht="24.15" customHeight="1">
      <c r="A269" s="38"/>
      <c r="B269" s="39"/>
      <c r="C269" s="219" t="s">
        <v>625</v>
      </c>
      <c r="D269" s="219" t="s">
        <v>116</v>
      </c>
      <c r="E269" s="220" t="s">
        <v>626</v>
      </c>
      <c r="F269" s="221" t="s">
        <v>627</v>
      </c>
      <c r="G269" s="222" t="s">
        <v>119</v>
      </c>
      <c r="H269" s="223">
        <v>7</v>
      </c>
      <c r="I269" s="224"/>
      <c r="J269" s="225">
        <f>ROUND(I269*H269,2)</f>
        <v>0</v>
      </c>
      <c r="K269" s="226"/>
      <c r="L269" s="44"/>
      <c r="M269" s="227" t="s">
        <v>1</v>
      </c>
      <c r="N269" s="228" t="s">
        <v>38</v>
      </c>
      <c r="O269" s="91"/>
      <c r="P269" s="229">
        <f>O269*H269</f>
        <v>0</v>
      </c>
      <c r="Q269" s="229">
        <v>0.030759999999999999</v>
      </c>
      <c r="R269" s="229">
        <f>Q269*H269</f>
        <v>0.21531999999999998</v>
      </c>
      <c r="S269" s="229">
        <v>0</v>
      </c>
      <c r="T269" s="230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31" t="s">
        <v>120</v>
      </c>
      <c r="AT269" s="231" t="s">
        <v>116</v>
      </c>
      <c r="AU269" s="231" t="s">
        <v>83</v>
      </c>
      <c r="AY269" s="17" t="s">
        <v>114</v>
      </c>
      <c r="BE269" s="232">
        <f>IF(N269="základní",J269,0)</f>
        <v>0</v>
      </c>
      <c r="BF269" s="232">
        <f>IF(N269="snížená",J269,0)</f>
        <v>0</v>
      </c>
      <c r="BG269" s="232">
        <f>IF(N269="zákl. přenesená",J269,0)</f>
        <v>0</v>
      </c>
      <c r="BH269" s="232">
        <f>IF(N269="sníž. přenesená",J269,0)</f>
        <v>0</v>
      </c>
      <c r="BI269" s="232">
        <f>IF(N269="nulová",J269,0)</f>
        <v>0</v>
      </c>
      <c r="BJ269" s="17" t="s">
        <v>81</v>
      </c>
      <c r="BK269" s="232">
        <f>ROUND(I269*H269,2)</f>
        <v>0</v>
      </c>
      <c r="BL269" s="17" t="s">
        <v>120</v>
      </c>
      <c r="BM269" s="231" t="s">
        <v>628</v>
      </c>
    </row>
    <row r="270" s="2" customFormat="1" ht="24.15" customHeight="1">
      <c r="A270" s="38"/>
      <c r="B270" s="39"/>
      <c r="C270" s="271" t="s">
        <v>629</v>
      </c>
      <c r="D270" s="271" t="s">
        <v>347</v>
      </c>
      <c r="E270" s="272" t="s">
        <v>630</v>
      </c>
      <c r="F270" s="273" t="s">
        <v>631</v>
      </c>
      <c r="G270" s="274" t="s">
        <v>119</v>
      </c>
      <c r="H270" s="275">
        <v>7</v>
      </c>
      <c r="I270" s="276"/>
      <c r="J270" s="277">
        <f>ROUND(I270*H270,2)</f>
        <v>0</v>
      </c>
      <c r="K270" s="278"/>
      <c r="L270" s="279"/>
      <c r="M270" s="280" t="s">
        <v>1</v>
      </c>
      <c r="N270" s="281" t="s">
        <v>38</v>
      </c>
      <c r="O270" s="91"/>
      <c r="P270" s="229">
        <f>O270*H270</f>
        <v>0</v>
      </c>
      <c r="Q270" s="229">
        <v>0.155</v>
      </c>
      <c r="R270" s="229">
        <f>Q270*H270</f>
        <v>1.085</v>
      </c>
      <c r="S270" s="229">
        <v>0</v>
      </c>
      <c r="T270" s="230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31" t="s">
        <v>156</v>
      </c>
      <c r="AT270" s="231" t="s">
        <v>347</v>
      </c>
      <c r="AU270" s="231" t="s">
        <v>83</v>
      </c>
      <c r="AY270" s="17" t="s">
        <v>114</v>
      </c>
      <c r="BE270" s="232">
        <f>IF(N270="základní",J270,0)</f>
        <v>0</v>
      </c>
      <c r="BF270" s="232">
        <f>IF(N270="snížená",J270,0)</f>
        <v>0</v>
      </c>
      <c r="BG270" s="232">
        <f>IF(N270="zákl. přenesená",J270,0)</f>
        <v>0</v>
      </c>
      <c r="BH270" s="232">
        <f>IF(N270="sníž. přenesená",J270,0)</f>
        <v>0</v>
      </c>
      <c r="BI270" s="232">
        <f>IF(N270="nulová",J270,0)</f>
        <v>0</v>
      </c>
      <c r="BJ270" s="17" t="s">
        <v>81</v>
      </c>
      <c r="BK270" s="232">
        <f>ROUND(I270*H270,2)</f>
        <v>0</v>
      </c>
      <c r="BL270" s="17" t="s">
        <v>120</v>
      </c>
      <c r="BM270" s="231" t="s">
        <v>632</v>
      </c>
    </row>
    <row r="271" s="2" customFormat="1" ht="24.15" customHeight="1">
      <c r="A271" s="38"/>
      <c r="B271" s="39"/>
      <c r="C271" s="219" t="s">
        <v>633</v>
      </c>
      <c r="D271" s="219" t="s">
        <v>116</v>
      </c>
      <c r="E271" s="220" t="s">
        <v>634</v>
      </c>
      <c r="F271" s="221" t="s">
        <v>635</v>
      </c>
      <c r="G271" s="222" t="s">
        <v>119</v>
      </c>
      <c r="H271" s="223">
        <v>7</v>
      </c>
      <c r="I271" s="224"/>
      <c r="J271" s="225">
        <f>ROUND(I271*H271,2)</f>
        <v>0</v>
      </c>
      <c r="K271" s="226"/>
      <c r="L271" s="44"/>
      <c r="M271" s="227" t="s">
        <v>1</v>
      </c>
      <c r="N271" s="228" t="s">
        <v>38</v>
      </c>
      <c r="O271" s="91"/>
      <c r="P271" s="229">
        <f>O271*H271</f>
        <v>0</v>
      </c>
      <c r="Q271" s="229">
        <v>0.030759999999999999</v>
      </c>
      <c r="R271" s="229">
        <f>Q271*H271</f>
        <v>0.21531999999999998</v>
      </c>
      <c r="S271" s="229">
        <v>0</v>
      </c>
      <c r="T271" s="230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31" t="s">
        <v>120</v>
      </c>
      <c r="AT271" s="231" t="s">
        <v>116</v>
      </c>
      <c r="AU271" s="231" t="s">
        <v>83</v>
      </c>
      <c r="AY271" s="17" t="s">
        <v>114</v>
      </c>
      <c r="BE271" s="232">
        <f>IF(N271="základní",J271,0)</f>
        <v>0</v>
      </c>
      <c r="BF271" s="232">
        <f>IF(N271="snížená",J271,0)</f>
        <v>0</v>
      </c>
      <c r="BG271" s="232">
        <f>IF(N271="zákl. přenesená",J271,0)</f>
        <v>0</v>
      </c>
      <c r="BH271" s="232">
        <f>IF(N271="sníž. přenesená",J271,0)</f>
        <v>0</v>
      </c>
      <c r="BI271" s="232">
        <f>IF(N271="nulová",J271,0)</f>
        <v>0</v>
      </c>
      <c r="BJ271" s="17" t="s">
        <v>81</v>
      </c>
      <c r="BK271" s="232">
        <f>ROUND(I271*H271,2)</f>
        <v>0</v>
      </c>
      <c r="BL271" s="17" t="s">
        <v>120</v>
      </c>
      <c r="BM271" s="231" t="s">
        <v>636</v>
      </c>
    </row>
    <row r="272" s="2" customFormat="1" ht="24.15" customHeight="1">
      <c r="A272" s="38"/>
      <c r="B272" s="39"/>
      <c r="C272" s="271" t="s">
        <v>637</v>
      </c>
      <c r="D272" s="271" t="s">
        <v>347</v>
      </c>
      <c r="E272" s="272" t="s">
        <v>638</v>
      </c>
      <c r="F272" s="273" t="s">
        <v>639</v>
      </c>
      <c r="G272" s="274" t="s">
        <v>119</v>
      </c>
      <c r="H272" s="275">
        <v>7</v>
      </c>
      <c r="I272" s="276"/>
      <c r="J272" s="277">
        <f>ROUND(I272*H272,2)</f>
        <v>0</v>
      </c>
      <c r="K272" s="278"/>
      <c r="L272" s="279"/>
      <c r="M272" s="280" t="s">
        <v>1</v>
      </c>
      <c r="N272" s="281" t="s">
        <v>38</v>
      </c>
      <c r="O272" s="91"/>
      <c r="P272" s="229">
        <f>O272*H272</f>
        <v>0</v>
      </c>
      <c r="Q272" s="229">
        <v>0.17000000000000001</v>
      </c>
      <c r="R272" s="229">
        <f>Q272*H272</f>
        <v>1.1900000000000002</v>
      </c>
      <c r="S272" s="229">
        <v>0</v>
      </c>
      <c r="T272" s="230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31" t="s">
        <v>156</v>
      </c>
      <c r="AT272" s="231" t="s">
        <v>347</v>
      </c>
      <c r="AU272" s="231" t="s">
        <v>83</v>
      </c>
      <c r="AY272" s="17" t="s">
        <v>114</v>
      </c>
      <c r="BE272" s="232">
        <f>IF(N272="základní",J272,0)</f>
        <v>0</v>
      </c>
      <c r="BF272" s="232">
        <f>IF(N272="snížená",J272,0)</f>
        <v>0</v>
      </c>
      <c r="BG272" s="232">
        <f>IF(N272="zákl. přenesená",J272,0)</f>
        <v>0</v>
      </c>
      <c r="BH272" s="232">
        <f>IF(N272="sníž. přenesená",J272,0)</f>
        <v>0</v>
      </c>
      <c r="BI272" s="232">
        <f>IF(N272="nulová",J272,0)</f>
        <v>0</v>
      </c>
      <c r="BJ272" s="17" t="s">
        <v>81</v>
      </c>
      <c r="BK272" s="232">
        <f>ROUND(I272*H272,2)</f>
        <v>0</v>
      </c>
      <c r="BL272" s="17" t="s">
        <v>120</v>
      </c>
      <c r="BM272" s="231" t="s">
        <v>640</v>
      </c>
    </row>
    <row r="273" s="2" customFormat="1" ht="33" customHeight="1">
      <c r="A273" s="38"/>
      <c r="B273" s="39"/>
      <c r="C273" s="219" t="s">
        <v>641</v>
      </c>
      <c r="D273" s="219" t="s">
        <v>116</v>
      </c>
      <c r="E273" s="220" t="s">
        <v>642</v>
      </c>
      <c r="F273" s="221" t="s">
        <v>643</v>
      </c>
      <c r="G273" s="222" t="s">
        <v>119</v>
      </c>
      <c r="H273" s="223">
        <v>17</v>
      </c>
      <c r="I273" s="224"/>
      <c r="J273" s="225">
        <f>ROUND(I273*H273,2)</f>
        <v>0</v>
      </c>
      <c r="K273" s="226"/>
      <c r="L273" s="44"/>
      <c r="M273" s="227" t="s">
        <v>1</v>
      </c>
      <c r="N273" s="228" t="s">
        <v>38</v>
      </c>
      <c r="O273" s="91"/>
      <c r="P273" s="229">
        <f>O273*H273</f>
        <v>0</v>
      </c>
      <c r="Q273" s="229">
        <v>0.74048000000000003</v>
      </c>
      <c r="R273" s="229">
        <f>Q273*H273</f>
        <v>12.58816</v>
      </c>
      <c r="S273" s="229">
        <v>0.73999999999999999</v>
      </c>
      <c r="T273" s="230">
        <f>S273*H273</f>
        <v>12.58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31" t="s">
        <v>120</v>
      </c>
      <c r="AT273" s="231" t="s">
        <v>116</v>
      </c>
      <c r="AU273" s="231" t="s">
        <v>83</v>
      </c>
      <c r="AY273" s="17" t="s">
        <v>114</v>
      </c>
      <c r="BE273" s="232">
        <f>IF(N273="základní",J273,0)</f>
        <v>0</v>
      </c>
      <c r="BF273" s="232">
        <f>IF(N273="snížená",J273,0)</f>
        <v>0</v>
      </c>
      <c r="BG273" s="232">
        <f>IF(N273="zákl. přenesená",J273,0)</f>
        <v>0</v>
      </c>
      <c r="BH273" s="232">
        <f>IF(N273="sníž. přenesená",J273,0)</f>
        <v>0</v>
      </c>
      <c r="BI273" s="232">
        <f>IF(N273="nulová",J273,0)</f>
        <v>0</v>
      </c>
      <c r="BJ273" s="17" t="s">
        <v>81</v>
      </c>
      <c r="BK273" s="232">
        <f>ROUND(I273*H273,2)</f>
        <v>0</v>
      </c>
      <c r="BL273" s="17" t="s">
        <v>120</v>
      </c>
      <c r="BM273" s="231" t="s">
        <v>644</v>
      </c>
    </row>
    <row r="274" s="2" customFormat="1" ht="24.15" customHeight="1">
      <c r="A274" s="38"/>
      <c r="B274" s="39"/>
      <c r="C274" s="219" t="s">
        <v>645</v>
      </c>
      <c r="D274" s="219" t="s">
        <v>116</v>
      </c>
      <c r="E274" s="220" t="s">
        <v>646</v>
      </c>
      <c r="F274" s="221" t="s">
        <v>647</v>
      </c>
      <c r="G274" s="222" t="s">
        <v>119</v>
      </c>
      <c r="H274" s="223">
        <v>19</v>
      </c>
      <c r="I274" s="224"/>
      <c r="J274" s="225">
        <f>ROUND(I274*H274,2)</f>
        <v>0</v>
      </c>
      <c r="K274" s="226"/>
      <c r="L274" s="44"/>
      <c r="M274" s="227" t="s">
        <v>1</v>
      </c>
      <c r="N274" s="228" t="s">
        <v>38</v>
      </c>
      <c r="O274" s="91"/>
      <c r="P274" s="229">
        <f>O274*H274</f>
        <v>0</v>
      </c>
      <c r="Q274" s="229">
        <v>0.10037</v>
      </c>
      <c r="R274" s="229">
        <f>Q274*H274</f>
        <v>1.90703</v>
      </c>
      <c r="S274" s="229">
        <v>0.10000000000000001</v>
      </c>
      <c r="T274" s="230">
        <f>S274*H274</f>
        <v>1.9000000000000001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31" t="s">
        <v>120</v>
      </c>
      <c r="AT274" s="231" t="s">
        <v>116</v>
      </c>
      <c r="AU274" s="231" t="s">
        <v>83</v>
      </c>
      <c r="AY274" s="17" t="s">
        <v>114</v>
      </c>
      <c r="BE274" s="232">
        <f>IF(N274="základní",J274,0)</f>
        <v>0</v>
      </c>
      <c r="BF274" s="232">
        <f>IF(N274="snížená",J274,0)</f>
        <v>0</v>
      </c>
      <c r="BG274" s="232">
        <f>IF(N274="zákl. přenesená",J274,0)</f>
        <v>0</v>
      </c>
      <c r="BH274" s="232">
        <f>IF(N274="sníž. přenesená",J274,0)</f>
        <v>0</v>
      </c>
      <c r="BI274" s="232">
        <f>IF(N274="nulová",J274,0)</f>
        <v>0</v>
      </c>
      <c r="BJ274" s="17" t="s">
        <v>81</v>
      </c>
      <c r="BK274" s="232">
        <f>ROUND(I274*H274,2)</f>
        <v>0</v>
      </c>
      <c r="BL274" s="17" t="s">
        <v>120</v>
      </c>
      <c r="BM274" s="231" t="s">
        <v>648</v>
      </c>
    </row>
    <row r="275" s="2" customFormat="1" ht="24.15" customHeight="1">
      <c r="A275" s="38"/>
      <c r="B275" s="39"/>
      <c r="C275" s="219" t="s">
        <v>649</v>
      </c>
      <c r="D275" s="219" t="s">
        <v>116</v>
      </c>
      <c r="E275" s="220" t="s">
        <v>650</v>
      </c>
      <c r="F275" s="221" t="s">
        <v>651</v>
      </c>
      <c r="G275" s="222" t="s">
        <v>119</v>
      </c>
      <c r="H275" s="223">
        <v>7</v>
      </c>
      <c r="I275" s="224"/>
      <c r="J275" s="225">
        <f>ROUND(I275*H275,2)</f>
        <v>0</v>
      </c>
      <c r="K275" s="226"/>
      <c r="L275" s="44"/>
      <c r="M275" s="227" t="s">
        <v>1</v>
      </c>
      <c r="N275" s="228" t="s">
        <v>38</v>
      </c>
      <c r="O275" s="91"/>
      <c r="P275" s="229">
        <f>O275*H275</f>
        <v>0</v>
      </c>
      <c r="Q275" s="229">
        <v>0.21734000000000001</v>
      </c>
      <c r="R275" s="229">
        <f>Q275*H275</f>
        <v>1.52138</v>
      </c>
      <c r="S275" s="229">
        <v>0</v>
      </c>
      <c r="T275" s="230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31" t="s">
        <v>120</v>
      </c>
      <c r="AT275" s="231" t="s">
        <v>116</v>
      </c>
      <c r="AU275" s="231" t="s">
        <v>83</v>
      </c>
      <c r="AY275" s="17" t="s">
        <v>114</v>
      </c>
      <c r="BE275" s="232">
        <f>IF(N275="základní",J275,0)</f>
        <v>0</v>
      </c>
      <c r="BF275" s="232">
        <f>IF(N275="snížená",J275,0)</f>
        <v>0</v>
      </c>
      <c r="BG275" s="232">
        <f>IF(N275="zákl. přenesená",J275,0)</f>
        <v>0</v>
      </c>
      <c r="BH275" s="232">
        <f>IF(N275="sníž. přenesená",J275,0)</f>
        <v>0</v>
      </c>
      <c r="BI275" s="232">
        <f>IF(N275="nulová",J275,0)</f>
        <v>0</v>
      </c>
      <c r="BJ275" s="17" t="s">
        <v>81</v>
      </c>
      <c r="BK275" s="232">
        <f>ROUND(I275*H275,2)</f>
        <v>0</v>
      </c>
      <c r="BL275" s="17" t="s">
        <v>120</v>
      </c>
      <c r="BM275" s="231" t="s">
        <v>652</v>
      </c>
    </row>
    <row r="276" s="2" customFormat="1" ht="24.15" customHeight="1">
      <c r="A276" s="38"/>
      <c r="B276" s="39"/>
      <c r="C276" s="271" t="s">
        <v>653</v>
      </c>
      <c r="D276" s="271" t="s">
        <v>347</v>
      </c>
      <c r="E276" s="272" t="s">
        <v>654</v>
      </c>
      <c r="F276" s="273" t="s">
        <v>655</v>
      </c>
      <c r="G276" s="274" t="s">
        <v>119</v>
      </c>
      <c r="H276" s="275">
        <v>7</v>
      </c>
      <c r="I276" s="276"/>
      <c r="J276" s="277">
        <f>ROUND(I276*H276,2)</f>
        <v>0</v>
      </c>
      <c r="K276" s="278"/>
      <c r="L276" s="279"/>
      <c r="M276" s="280" t="s">
        <v>1</v>
      </c>
      <c r="N276" s="281" t="s">
        <v>38</v>
      </c>
      <c r="O276" s="91"/>
      <c r="P276" s="229">
        <f>O276*H276</f>
        <v>0</v>
      </c>
      <c r="Q276" s="229">
        <v>0.108</v>
      </c>
      <c r="R276" s="229">
        <f>Q276*H276</f>
        <v>0.75600000000000001</v>
      </c>
      <c r="S276" s="229">
        <v>0</v>
      </c>
      <c r="T276" s="230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31" t="s">
        <v>156</v>
      </c>
      <c r="AT276" s="231" t="s">
        <v>347</v>
      </c>
      <c r="AU276" s="231" t="s">
        <v>83</v>
      </c>
      <c r="AY276" s="17" t="s">
        <v>114</v>
      </c>
      <c r="BE276" s="232">
        <f>IF(N276="základní",J276,0)</f>
        <v>0</v>
      </c>
      <c r="BF276" s="232">
        <f>IF(N276="snížená",J276,0)</f>
        <v>0</v>
      </c>
      <c r="BG276" s="232">
        <f>IF(N276="zákl. přenesená",J276,0)</f>
        <v>0</v>
      </c>
      <c r="BH276" s="232">
        <f>IF(N276="sníž. přenesená",J276,0)</f>
        <v>0</v>
      </c>
      <c r="BI276" s="232">
        <f>IF(N276="nulová",J276,0)</f>
        <v>0</v>
      </c>
      <c r="BJ276" s="17" t="s">
        <v>81</v>
      </c>
      <c r="BK276" s="232">
        <f>ROUND(I276*H276,2)</f>
        <v>0</v>
      </c>
      <c r="BL276" s="17" t="s">
        <v>120</v>
      </c>
      <c r="BM276" s="231" t="s">
        <v>656</v>
      </c>
    </row>
    <row r="277" s="12" customFormat="1" ht="22.8" customHeight="1">
      <c r="A277" s="12"/>
      <c r="B277" s="203"/>
      <c r="C277" s="204"/>
      <c r="D277" s="205" t="s">
        <v>72</v>
      </c>
      <c r="E277" s="217" t="s">
        <v>161</v>
      </c>
      <c r="F277" s="217" t="s">
        <v>222</v>
      </c>
      <c r="G277" s="204"/>
      <c r="H277" s="204"/>
      <c r="I277" s="207"/>
      <c r="J277" s="218">
        <f>BK277</f>
        <v>0</v>
      </c>
      <c r="K277" s="204"/>
      <c r="L277" s="209"/>
      <c r="M277" s="210"/>
      <c r="N277" s="211"/>
      <c r="O277" s="211"/>
      <c r="P277" s="212">
        <f>SUM(P278:P349)</f>
        <v>0</v>
      </c>
      <c r="Q277" s="211"/>
      <c r="R277" s="212">
        <f>SUM(R278:R349)</f>
        <v>232.06445565999997</v>
      </c>
      <c r="S277" s="211"/>
      <c r="T277" s="213">
        <f>SUM(T278:T349)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4" t="s">
        <v>81</v>
      </c>
      <c r="AT277" s="215" t="s">
        <v>72</v>
      </c>
      <c r="AU277" s="215" t="s">
        <v>81</v>
      </c>
      <c r="AY277" s="214" t="s">
        <v>114</v>
      </c>
      <c r="BK277" s="216">
        <f>SUM(BK278:BK349)</f>
        <v>0</v>
      </c>
    </row>
    <row r="278" s="2" customFormat="1" ht="33" customHeight="1">
      <c r="A278" s="38"/>
      <c r="B278" s="39"/>
      <c r="C278" s="219" t="s">
        <v>657</v>
      </c>
      <c r="D278" s="219" t="s">
        <v>116</v>
      </c>
      <c r="E278" s="220" t="s">
        <v>658</v>
      </c>
      <c r="F278" s="221" t="s">
        <v>659</v>
      </c>
      <c r="G278" s="222" t="s">
        <v>164</v>
      </c>
      <c r="H278" s="223">
        <v>56</v>
      </c>
      <c r="I278" s="224"/>
      <c r="J278" s="225">
        <f>ROUND(I278*H278,2)</f>
        <v>0</v>
      </c>
      <c r="K278" s="226"/>
      <c r="L278" s="44"/>
      <c r="M278" s="227" t="s">
        <v>1</v>
      </c>
      <c r="N278" s="228" t="s">
        <v>38</v>
      </c>
      <c r="O278" s="91"/>
      <c r="P278" s="229">
        <f>O278*H278</f>
        <v>0</v>
      </c>
      <c r="Q278" s="229">
        <v>0.00029999999999999997</v>
      </c>
      <c r="R278" s="229">
        <f>Q278*H278</f>
        <v>0.016799999999999999</v>
      </c>
      <c r="S278" s="229">
        <v>0</v>
      </c>
      <c r="T278" s="230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31" t="s">
        <v>120</v>
      </c>
      <c r="AT278" s="231" t="s">
        <v>116</v>
      </c>
      <c r="AU278" s="231" t="s">
        <v>83</v>
      </c>
      <c r="AY278" s="17" t="s">
        <v>114</v>
      </c>
      <c r="BE278" s="232">
        <f>IF(N278="základní",J278,0)</f>
        <v>0</v>
      </c>
      <c r="BF278" s="232">
        <f>IF(N278="snížená",J278,0)</f>
        <v>0</v>
      </c>
      <c r="BG278" s="232">
        <f>IF(N278="zákl. přenesená",J278,0)</f>
        <v>0</v>
      </c>
      <c r="BH278" s="232">
        <f>IF(N278="sníž. přenesená",J278,0)</f>
        <v>0</v>
      </c>
      <c r="BI278" s="232">
        <f>IF(N278="nulová",J278,0)</f>
        <v>0</v>
      </c>
      <c r="BJ278" s="17" t="s">
        <v>81</v>
      </c>
      <c r="BK278" s="232">
        <f>ROUND(I278*H278,2)</f>
        <v>0</v>
      </c>
      <c r="BL278" s="17" t="s">
        <v>120</v>
      </c>
      <c r="BM278" s="231" t="s">
        <v>660</v>
      </c>
    </row>
    <row r="279" s="13" customFormat="1">
      <c r="A279" s="13"/>
      <c r="B279" s="233"/>
      <c r="C279" s="234"/>
      <c r="D279" s="235" t="s">
        <v>122</v>
      </c>
      <c r="E279" s="236" t="s">
        <v>1</v>
      </c>
      <c r="F279" s="237" t="s">
        <v>661</v>
      </c>
      <c r="G279" s="234"/>
      <c r="H279" s="238">
        <v>56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122</v>
      </c>
      <c r="AU279" s="244" t="s">
        <v>83</v>
      </c>
      <c r="AV279" s="13" t="s">
        <v>83</v>
      </c>
      <c r="AW279" s="13" t="s">
        <v>30</v>
      </c>
      <c r="AX279" s="13" t="s">
        <v>81</v>
      </c>
      <c r="AY279" s="244" t="s">
        <v>114</v>
      </c>
    </row>
    <row r="280" s="2" customFormat="1" ht="16.5" customHeight="1">
      <c r="A280" s="38"/>
      <c r="B280" s="39"/>
      <c r="C280" s="219" t="s">
        <v>662</v>
      </c>
      <c r="D280" s="219" t="s">
        <v>116</v>
      </c>
      <c r="E280" s="220" t="s">
        <v>663</v>
      </c>
      <c r="F280" s="221" t="s">
        <v>664</v>
      </c>
      <c r="G280" s="222" t="s">
        <v>164</v>
      </c>
      <c r="H280" s="223">
        <v>4.5</v>
      </c>
      <c r="I280" s="224"/>
      <c r="J280" s="225">
        <f>ROUND(I280*H280,2)</f>
        <v>0</v>
      </c>
      <c r="K280" s="226"/>
      <c r="L280" s="44"/>
      <c r="M280" s="227" t="s">
        <v>1</v>
      </c>
      <c r="N280" s="228" t="s">
        <v>38</v>
      </c>
      <c r="O280" s="91"/>
      <c r="P280" s="229">
        <f>O280*H280</f>
        <v>0</v>
      </c>
      <c r="Q280" s="229">
        <v>0.00029999999999999997</v>
      </c>
      <c r="R280" s="229">
        <f>Q280*H280</f>
        <v>0.0013499999999999999</v>
      </c>
      <c r="S280" s="229">
        <v>0</v>
      </c>
      <c r="T280" s="230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31" t="s">
        <v>120</v>
      </c>
      <c r="AT280" s="231" t="s">
        <v>116</v>
      </c>
      <c r="AU280" s="231" t="s">
        <v>83</v>
      </c>
      <c r="AY280" s="17" t="s">
        <v>114</v>
      </c>
      <c r="BE280" s="232">
        <f>IF(N280="základní",J280,0)</f>
        <v>0</v>
      </c>
      <c r="BF280" s="232">
        <f>IF(N280="snížená",J280,0)</f>
        <v>0</v>
      </c>
      <c r="BG280" s="232">
        <f>IF(N280="zákl. přenesená",J280,0)</f>
        <v>0</v>
      </c>
      <c r="BH280" s="232">
        <f>IF(N280="sníž. přenesená",J280,0)</f>
        <v>0</v>
      </c>
      <c r="BI280" s="232">
        <f>IF(N280="nulová",J280,0)</f>
        <v>0</v>
      </c>
      <c r="BJ280" s="17" t="s">
        <v>81</v>
      </c>
      <c r="BK280" s="232">
        <f>ROUND(I280*H280,2)</f>
        <v>0</v>
      </c>
      <c r="BL280" s="17" t="s">
        <v>120</v>
      </c>
      <c r="BM280" s="231" t="s">
        <v>665</v>
      </c>
    </row>
    <row r="281" s="2" customFormat="1" ht="21.75" customHeight="1">
      <c r="A281" s="38"/>
      <c r="B281" s="39"/>
      <c r="C281" s="219" t="s">
        <v>666</v>
      </c>
      <c r="D281" s="219" t="s">
        <v>116</v>
      </c>
      <c r="E281" s="220" t="s">
        <v>667</v>
      </c>
      <c r="F281" s="221" t="s">
        <v>668</v>
      </c>
      <c r="G281" s="222" t="s">
        <v>164</v>
      </c>
      <c r="H281" s="223">
        <v>18.300000000000001</v>
      </c>
      <c r="I281" s="224"/>
      <c r="J281" s="225">
        <f>ROUND(I281*H281,2)</f>
        <v>0</v>
      </c>
      <c r="K281" s="226"/>
      <c r="L281" s="44"/>
      <c r="M281" s="227" t="s">
        <v>1</v>
      </c>
      <c r="N281" s="228" t="s">
        <v>38</v>
      </c>
      <c r="O281" s="91"/>
      <c r="P281" s="229">
        <f>O281*H281</f>
        <v>0</v>
      </c>
      <c r="Q281" s="229">
        <v>0.00029999999999999997</v>
      </c>
      <c r="R281" s="229">
        <f>Q281*H281</f>
        <v>0.0054900000000000001</v>
      </c>
      <c r="S281" s="229">
        <v>0</v>
      </c>
      <c r="T281" s="230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31" t="s">
        <v>120</v>
      </c>
      <c r="AT281" s="231" t="s">
        <v>116</v>
      </c>
      <c r="AU281" s="231" t="s">
        <v>83</v>
      </c>
      <c r="AY281" s="17" t="s">
        <v>114</v>
      </c>
      <c r="BE281" s="232">
        <f>IF(N281="základní",J281,0)</f>
        <v>0</v>
      </c>
      <c r="BF281" s="232">
        <f>IF(N281="snížená",J281,0)</f>
        <v>0</v>
      </c>
      <c r="BG281" s="232">
        <f>IF(N281="zákl. přenesená",J281,0)</f>
        <v>0</v>
      </c>
      <c r="BH281" s="232">
        <f>IF(N281="sníž. přenesená",J281,0)</f>
        <v>0</v>
      </c>
      <c r="BI281" s="232">
        <f>IF(N281="nulová",J281,0)</f>
        <v>0</v>
      </c>
      <c r="BJ281" s="17" t="s">
        <v>81</v>
      </c>
      <c r="BK281" s="232">
        <f>ROUND(I281*H281,2)</f>
        <v>0</v>
      </c>
      <c r="BL281" s="17" t="s">
        <v>120</v>
      </c>
      <c r="BM281" s="231" t="s">
        <v>669</v>
      </c>
    </row>
    <row r="282" s="2" customFormat="1" ht="16.5" customHeight="1">
      <c r="A282" s="38"/>
      <c r="B282" s="39"/>
      <c r="C282" s="219" t="s">
        <v>670</v>
      </c>
      <c r="D282" s="219" t="s">
        <v>116</v>
      </c>
      <c r="E282" s="220" t="s">
        <v>671</v>
      </c>
      <c r="F282" s="221" t="s">
        <v>672</v>
      </c>
      <c r="G282" s="222" t="s">
        <v>673</v>
      </c>
      <c r="H282" s="223">
        <v>1</v>
      </c>
      <c r="I282" s="224"/>
      <c r="J282" s="225">
        <f>ROUND(I282*H282,2)</f>
        <v>0</v>
      </c>
      <c r="K282" s="226"/>
      <c r="L282" s="44"/>
      <c r="M282" s="227" t="s">
        <v>1</v>
      </c>
      <c r="N282" s="228" t="s">
        <v>38</v>
      </c>
      <c r="O282" s="91"/>
      <c r="P282" s="229">
        <f>O282*H282</f>
        <v>0</v>
      </c>
      <c r="Q282" s="229">
        <v>0.00029999999999999997</v>
      </c>
      <c r="R282" s="229">
        <f>Q282*H282</f>
        <v>0.00029999999999999997</v>
      </c>
      <c r="S282" s="229">
        <v>0</v>
      </c>
      <c r="T282" s="230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31" t="s">
        <v>120</v>
      </c>
      <c r="AT282" s="231" t="s">
        <v>116</v>
      </c>
      <c r="AU282" s="231" t="s">
        <v>83</v>
      </c>
      <c r="AY282" s="17" t="s">
        <v>114</v>
      </c>
      <c r="BE282" s="232">
        <f>IF(N282="základní",J282,0)</f>
        <v>0</v>
      </c>
      <c r="BF282" s="232">
        <f>IF(N282="snížená",J282,0)</f>
        <v>0</v>
      </c>
      <c r="BG282" s="232">
        <f>IF(N282="zákl. přenesená",J282,0)</f>
        <v>0</v>
      </c>
      <c r="BH282" s="232">
        <f>IF(N282="sníž. přenesená",J282,0)</f>
        <v>0</v>
      </c>
      <c r="BI282" s="232">
        <f>IF(N282="nulová",J282,0)</f>
        <v>0</v>
      </c>
      <c r="BJ282" s="17" t="s">
        <v>81</v>
      </c>
      <c r="BK282" s="232">
        <f>ROUND(I282*H282,2)</f>
        <v>0</v>
      </c>
      <c r="BL282" s="17" t="s">
        <v>120</v>
      </c>
      <c r="BM282" s="231" t="s">
        <v>674</v>
      </c>
    </row>
    <row r="283" s="2" customFormat="1" ht="16.5" customHeight="1">
      <c r="A283" s="38"/>
      <c r="B283" s="39"/>
      <c r="C283" s="219" t="s">
        <v>675</v>
      </c>
      <c r="D283" s="219" t="s">
        <v>116</v>
      </c>
      <c r="E283" s="220" t="s">
        <v>676</v>
      </c>
      <c r="F283" s="221" t="s">
        <v>677</v>
      </c>
      <c r="G283" s="222" t="s">
        <v>673</v>
      </c>
      <c r="H283" s="223">
        <v>1</v>
      </c>
      <c r="I283" s="224"/>
      <c r="J283" s="225">
        <f>ROUND(I283*H283,2)</f>
        <v>0</v>
      </c>
      <c r="K283" s="226"/>
      <c r="L283" s="44"/>
      <c r="M283" s="227" t="s">
        <v>1</v>
      </c>
      <c r="N283" s="228" t="s">
        <v>38</v>
      </c>
      <c r="O283" s="91"/>
      <c r="P283" s="229">
        <f>O283*H283</f>
        <v>0</v>
      </c>
      <c r="Q283" s="229">
        <v>0.00029999999999999997</v>
      </c>
      <c r="R283" s="229">
        <f>Q283*H283</f>
        <v>0.00029999999999999997</v>
      </c>
      <c r="S283" s="229">
        <v>0</v>
      </c>
      <c r="T283" s="230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31" t="s">
        <v>120</v>
      </c>
      <c r="AT283" s="231" t="s">
        <v>116</v>
      </c>
      <c r="AU283" s="231" t="s">
        <v>83</v>
      </c>
      <c r="AY283" s="17" t="s">
        <v>114</v>
      </c>
      <c r="BE283" s="232">
        <f>IF(N283="základní",J283,0)</f>
        <v>0</v>
      </c>
      <c r="BF283" s="232">
        <f>IF(N283="snížená",J283,0)</f>
        <v>0</v>
      </c>
      <c r="BG283" s="232">
        <f>IF(N283="zákl. přenesená",J283,0)</f>
        <v>0</v>
      </c>
      <c r="BH283" s="232">
        <f>IF(N283="sníž. přenesená",J283,0)</f>
        <v>0</v>
      </c>
      <c r="BI283" s="232">
        <f>IF(N283="nulová",J283,0)</f>
        <v>0</v>
      </c>
      <c r="BJ283" s="17" t="s">
        <v>81</v>
      </c>
      <c r="BK283" s="232">
        <f>ROUND(I283*H283,2)</f>
        <v>0</v>
      </c>
      <c r="BL283" s="17" t="s">
        <v>120</v>
      </c>
      <c r="BM283" s="231" t="s">
        <v>678</v>
      </c>
    </row>
    <row r="284" s="2" customFormat="1" ht="16.5" customHeight="1">
      <c r="A284" s="38"/>
      <c r="B284" s="39"/>
      <c r="C284" s="219" t="s">
        <v>679</v>
      </c>
      <c r="D284" s="219" t="s">
        <v>116</v>
      </c>
      <c r="E284" s="220" t="s">
        <v>680</v>
      </c>
      <c r="F284" s="221" t="s">
        <v>681</v>
      </c>
      <c r="G284" s="222" t="s">
        <v>673</v>
      </c>
      <c r="H284" s="223">
        <v>1</v>
      </c>
      <c r="I284" s="224"/>
      <c r="J284" s="225">
        <f>ROUND(I284*H284,2)</f>
        <v>0</v>
      </c>
      <c r="K284" s="226"/>
      <c r="L284" s="44"/>
      <c r="M284" s="227" t="s">
        <v>1</v>
      </c>
      <c r="N284" s="228" t="s">
        <v>38</v>
      </c>
      <c r="O284" s="91"/>
      <c r="P284" s="229">
        <f>O284*H284</f>
        <v>0</v>
      </c>
      <c r="Q284" s="229">
        <v>0.00029999999999999997</v>
      </c>
      <c r="R284" s="229">
        <f>Q284*H284</f>
        <v>0.00029999999999999997</v>
      </c>
      <c r="S284" s="229">
        <v>0</v>
      </c>
      <c r="T284" s="230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31" t="s">
        <v>120</v>
      </c>
      <c r="AT284" s="231" t="s">
        <v>116</v>
      </c>
      <c r="AU284" s="231" t="s">
        <v>83</v>
      </c>
      <c r="AY284" s="17" t="s">
        <v>114</v>
      </c>
      <c r="BE284" s="232">
        <f>IF(N284="základní",J284,0)</f>
        <v>0</v>
      </c>
      <c r="BF284" s="232">
        <f>IF(N284="snížená",J284,0)</f>
        <v>0</v>
      </c>
      <c r="BG284" s="232">
        <f>IF(N284="zákl. přenesená",J284,0)</f>
        <v>0</v>
      </c>
      <c r="BH284" s="232">
        <f>IF(N284="sníž. přenesená",J284,0)</f>
        <v>0</v>
      </c>
      <c r="BI284" s="232">
        <f>IF(N284="nulová",J284,0)</f>
        <v>0</v>
      </c>
      <c r="BJ284" s="17" t="s">
        <v>81</v>
      </c>
      <c r="BK284" s="232">
        <f>ROUND(I284*H284,2)</f>
        <v>0</v>
      </c>
      <c r="BL284" s="17" t="s">
        <v>120</v>
      </c>
      <c r="BM284" s="231" t="s">
        <v>682</v>
      </c>
    </row>
    <row r="285" s="2" customFormat="1" ht="16.5" customHeight="1">
      <c r="A285" s="38"/>
      <c r="B285" s="39"/>
      <c r="C285" s="219" t="s">
        <v>683</v>
      </c>
      <c r="D285" s="219" t="s">
        <v>116</v>
      </c>
      <c r="E285" s="220" t="s">
        <v>684</v>
      </c>
      <c r="F285" s="221" t="s">
        <v>685</v>
      </c>
      <c r="G285" s="222" t="s">
        <v>673</v>
      </c>
      <c r="H285" s="223">
        <v>1</v>
      </c>
      <c r="I285" s="224"/>
      <c r="J285" s="225">
        <f>ROUND(I285*H285,2)</f>
        <v>0</v>
      </c>
      <c r="K285" s="226"/>
      <c r="L285" s="44"/>
      <c r="M285" s="227" t="s">
        <v>1</v>
      </c>
      <c r="N285" s="228" t="s">
        <v>38</v>
      </c>
      <c r="O285" s="91"/>
      <c r="P285" s="229">
        <f>O285*H285</f>
        <v>0</v>
      </c>
      <c r="Q285" s="229">
        <v>0.00029999999999999997</v>
      </c>
      <c r="R285" s="229">
        <f>Q285*H285</f>
        <v>0.00029999999999999997</v>
      </c>
      <c r="S285" s="229">
        <v>0</v>
      </c>
      <c r="T285" s="230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31" t="s">
        <v>120</v>
      </c>
      <c r="AT285" s="231" t="s">
        <v>116</v>
      </c>
      <c r="AU285" s="231" t="s">
        <v>83</v>
      </c>
      <c r="AY285" s="17" t="s">
        <v>114</v>
      </c>
      <c r="BE285" s="232">
        <f>IF(N285="základní",J285,0)</f>
        <v>0</v>
      </c>
      <c r="BF285" s="232">
        <f>IF(N285="snížená",J285,0)</f>
        <v>0</v>
      </c>
      <c r="BG285" s="232">
        <f>IF(N285="zákl. přenesená",J285,0)</f>
        <v>0</v>
      </c>
      <c r="BH285" s="232">
        <f>IF(N285="sníž. přenesená",J285,0)</f>
        <v>0</v>
      </c>
      <c r="BI285" s="232">
        <f>IF(N285="nulová",J285,0)</f>
        <v>0</v>
      </c>
      <c r="BJ285" s="17" t="s">
        <v>81</v>
      </c>
      <c r="BK285" s="232">
        <f>ROUND(I285*H285,2)</f>
        <v>0</v>
      </c>
      <c r="BL285" s="17" t="s">
        <v>120</v>
      </c>
      <c r="BM285" s="231" t="s">
        <v>686</v>
      </c>
    </row>
    <row r="286" s="2" customFormat="1" ht="16.5" customHeight="1">
      <c r="A286" s="38"/>
      <c r="B286" s="39"/>
      <c r="C286" s="219" t="s">
        <v>687</v>
      </c>
      <c r="D286" s="219" t="s">
        <v>116</v>
      </c>
      <c r="E286" s="220" t="s">
        <v>688</v>
      </c>
      <c r="F286" s="221" t="s">
        <v>689</v>
      </c>
      <c r="G286" s="222" t="s">
        <v>673</v>
      </c>
      <c r="H286" s="223">
        <v>1</v>
      </c>
      <c r="I286" s="224"/>
      <c r="J286" s="225">
        <f>ROUND(I286*H286,2)</f>
        <v>0</v>
      </c>
      <c r="K286" s="226"/>
      <c r="L286" s="44"/>
      <c r="M286" s="227" t="s">
        <v>1</v>
      </c>
      <c r="N286" s="228" t="s">
        <v>38</v>
      </c>
      <c r="O286" s="91"/>
      <c r="P286" s="229">
        <f>O286*H286</f>
        <v>0</v>
      </c>
      <c r="Q286" s="229">
        <v>0.00029999999999999997</v>
      </c>
      <c r="R286" s="229">
        <f>Q286*H286</f>
        <v>0.00029999999999999997</v>
      </c>
      <c r="S286" s="229">
        <v>0</v>
      </c>
      <c r="T286" s="230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31" t="s">
        <v>120</v>
      </c>
      <c r="AT286" s="231" t="s">
        <v>116</v>
      </c>
      <c r="AU286" s="231" t="s">
        <v>83</v>
      </c>
      <c r="AY286" s="17" t="s">
        <v>114</v>
      </c>
      <c r="BE286" s="232">
        <f>IF(N286="základní",J286,0)</f>
        <v>0</v>
      </c>
      <c r="BF286" s="232">
        <f>IF(N286="snížená",J286,0)</f>
        <v>0</v>
      </c>
      <c r="BG286" s="232">
        <f>IF(N286="zákl. přenesená",J286,0)</f>
        <v>0</v>
      </c>
      <c r="BH286" s="232">
        <f>IF(N286="sníž. přenesená",J286,0)</f>
        <v>0</v>
      </c>
      <c r="BI286" s="232">
        <f>IF(N286="nulová",J286,0)</f>
        <v>0</v>
      </c>
      <c r="BJ286" s="17" t="s">
        <v>81</v>
      </c>
      <c r="BK286" s="232">
        <f>ROUND(I286*H286,2)</f>
        <v>0</v>
      </c>
      <c r="BL286" s="17" t="s">
        <v>120</v>
      </c>
      <c r="BM286" s="231" t="s">
        <v>690</v>
      </c>
    </row>
    <row r="287" s="2" customFormat="1" ht="24.15" customHeight="1">
      <c r="A287" s="38"/>
      <c r="B287" s="39"/>
      <c r="C287" s="219" t="s">
        <v>691</v>
      </c>
      <c r="D287" s="219" t="s">
        <v>116</v>
      </c>
      <c r="E287" s="220" t="s">
        <v>692</v>
      </c>
      <c r="F287" s="221" t="s">
        <v>693</v>
      </c>
      <c r="G287" s="222" t="s">
        <v>164</v>
      </c>
      <c r="H287" s="223">
        <v>14</v>
      </c>
      <c r="I287" s="224"/>
      <c r="J287" s="225">
        <f>ROUND(I287*H287,2)</f>
        <v>0</v>
      </c>
      <c r="K287" s="226"/>
      <c r="L287" s="44"/>
      <c r="M287" s="227" t="s">
        <v>1</v>
      </c>
      <c r="N287" s="228" t="s">
        <v>38</v>
      </c>
      <c r="O287" s="91"/>
      <c r="P287" s="229">
        <f>O287*H287</f>
        <v>0</v>
      </c>
      <c r="Q287" s="229">
        <v>0.26336999999999999</v>
      </c>
      <c r="R287" s="229">
        <f>Q287*H287</f>
        <v>3.6871799999999997</v>
      </c>
      <c r="S287" s="229">
        <v>0</v>
      </c>
      <c r="T287" s="230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31" t="s">
        <v>120</v>
      </c>
      <c r="AT287" s="231" t="s">
        <v>116</v>
      </c>
      <c r="AU287" s="231" t="s">
        <v>83</v>
      </c>
      <c r="AY287" s="17" t="s">
        <v>114</v>
      </c>
      <c r="BE287" s="232">
        <f>IF(N287="základní",J287,0)</f>
        <v>0</v>
      </c>
      <c r="BF287" s="232">
        <f>IF(N287="snížená",J287,0)</f>
        <v>0</v>
      </c>
      <c r="BG287" s="232">
        <f>IF(N287="zákl. přenesená",J287,0)</f>
        <v>0</v>
      </c>
      <c r="BH287" s="232">
        <f>IF(N287="sníž. přenesená",J287,0)</f>
        <v>0</v>
      </c>
      <c r="BI287" s="232">
        <f>IF(N287="nulová",J287,0)</f>
        <v>0</v>
      </c>
      <c r="BJ287" s="17" t="s">
        <v>81</v>
      </c>
      <c r="BK287" s="232">
        <f>ROUND(I287*H287,2)</f>
        <v>0</v>
      </c>
      <c r="BL287" s="17" t="s">
        <v>120</v>
      </c>
      <c r="BM287" s="231" t="s">
        <v>694</v>
      </c>
    </row>
    <row r="288" s="13" customFormat="1">
      <c r="A288" s="13"/>
      <c r="B288" s="233"/>
      <c r="C288" s="234"/>
      <c r="D288" s="235" t="s">
        <v>122</v>
      </c>
      <c r="E288" s="236" t="s">
        <v>1</v>
      </c>
      <c r="F288" s="237" t="s">
        <v>695</v>
      </c>
      <c r="G288" s="234"/>
      <c r="H288" s="238">
        <v>14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122</v>
      </c>
      <c r="AU288" s="244" t="s">
        <v>83</v>
      </c>
      <c r="AV288" s="13" t="s">
        <v>83</v>
      </c>
      <c r="AW288" s="13" t="s">
        <v>30</v>
      </c>
      <c r="AX288" s="13" t="s">
        <v>81</v>
      </c>
      <c r="AY288" s="244" t="s">
        <v>114</v>
      </c>
    </row>
    <row r="289" s="2" customFormat="1" ht="24.15" customHeight="1">
      <c r="A289" s="38"/>
      <c r="B289" s="39"/>
      <c r="C289" s="219" t="s">
        <v>696</v>
      </c>
      <c r="D289" s="219" t="s">
        <v>116</v>
      </c>
      <c r="E289" s="220" t="s">
        <v>697</v>
      </c>
      <c r="F289" s="221" t="s">
        <v>693</v>
      </c>
      <c r="G289" s="222" t="s">
        <v>164</v>
      </c>
      <c r="H289" s="223">
        <v>58</v>
      </c>
      <c r="I289" s="224"/>
      <c r="J289" s="225">
        <f>ROUND(I289*H289,2)</f>
        <v>0</v>
      </c>
      <c r="K289" s="226"/>
      <c r="L289" s="44"/>
      <c r="M289" s="227" t="s">
        <v>1</v>
      </c>
      <c r="N289" s="228" t="s">
        <v>38</v>
      </c>
      <c r="O289" s="91"/>
      <c r="P289" s="229">
        <f>O289*H289</f>
        <v>0</v>
      </c>
      <c r="Q289" s="229">
        <v>0.26336999999999999</v>
      </c>
      <c r="R289" s="229">
        <f>Q289*H289</f>
        <v>15.275459999999999</v>
      </c>
      <c r="S289" s="229">
        <v>0</v>
      </c>
      <c r="T289" s="230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31" t="s">
        <v>120</v>
      </c>
      <c r="AT289" s="231" t="s">
        <v>116</v>
      </c>
      <c r="AU289" s="231" t="s">
        <v>83</v>
      </c>
      <c r="AY289" s="17" t="s">
        <v>114</v>
      </c>
      <c r="BE289" s="232">
        <f>IF(N289="základní",J289,0)</f>
        <v>0</v>
      </c>
      <c r="BF289" s="232">
        <f>IF(N289="snížená",J289,0)</f>
        <v>0</v>
      </c>
      <c r="BG289" s="232">
        <f>IF(N289="zákl. přenesená",J289,0)</f>
        <v>0</v>
      </c>
      <c r="BH289" s="232">
        <f>IF(N289="sníž. přenesená",J289,0)</f>
        <v>0</v>
      </c>
      <c r="BI289" s="232">
        <f>IF(N289="nulová",J289,0)</f>
        <v>0</v>
      </c>
      <c r="BJ289" s="17" t="s">
        <v>81</v>
      </c>
      <c r="BK289" s="232">
        <f>ROUND(I289*H289,2)</f>
        <v>0</v>
      </c>
      <c r="BL289" s="17" t="s">
        <v>120</v>
      </c>
      <c r="BM289" s="231" t="s">
        <v>698</v>
      </c>
    </row>
    <row r="290" s="2" customFormat="1" ht="24.15" customHeight="1">
      <c r="A290" s="38"/>
      <c r="B290" s="39"/>
      <c r="C290" s="219" t="s">
        <v>699</v>
      </c>
      <c r="D290" s="219" t="s">
        <v>116</v>
      </c>
      <c r="E290" s="220" t="s">
        <v>700</v>
      </c>
      <c r="F290" s="221" t="s">
        <v>701</v>
      </c>
      <c r="G290" s="222" t="s">
        <v>119</v>
      </c>
      <c r="H290" s="223">
        <v>3</v>
      </c>
      <c r="I290" s="224"/>
      <c r="J290" s="225">
        <f>ROUND(I290*H290,2)</f>
        <v>0</v>
      </c>
      <c r="K290" s="226"/>
      <c r="L290" s="44"/>
      <c r="M290" s="227" t="s">
        <v>1</v>
      </c>
      <c r="N290" s="228" t="s">
        <v>38</v>
      </c>
      <c r="O290" s="91"/>
      <c r="P290" s="229">
        <f>O290*H290</f>
        <v>0</v>
      </c>
      <c r="Q290" s="229">
        <v>0.11171</v>
      </c>
      <c r="R290" s="229">
        <f>Q290*H290</f>
        <v>0.33513000000000004</v>
      </c>
      <c r="S290" s="229">
        <v>0</v>
      </c>
      <c r="T290" s="230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31" t="s">
        <v>120</v>
      </c>
      <c r="AT290" s="231" t="s">
        <v>116</v>
      </c>
      <c r="AU290" s="231" t="s">
        <v>83</v>
      </c>
      <c r="AY290" s="17" t="s">
        <v>114</v>
      </c>
      <c r="BE290" s="232">
        <f>IF(N290="základní",J290,0)</f>
        <v>0</v>
      </c>
      <c r="BF290" s="232">
        <f>IF(N290="snížená",J290,0)</f>
        <v>0</v>
      </c>
      <c r="BG290" s="232">
        <f>IF(N290="zákl. přenesená",J290,0)</f>
        <v>0</v>
      </c>
      <c r="BH290" s="232">
        <f>IF(N290="sníž. přenesená",J290,0)</f>
        <v>0</v>
      </c>
      <c r="BI290" s="232">
        <f>IF(N290="nulová",J290,0)</f>
        <v>0</v>
      </c>
      <c r="BJ290" s="17" t="s">
        <v>81</v>
      </c>
      <c r="BK290" s="232">
        <f>ROUND(I290*H290,2)</f>
        <v>0</v>
      </c>
      <c r="BL290" s="17" t="s">
        <v>120</v>
      </c>
      <c r="BM290" s="231" t="s">
        <v>702</v>
      </c>
    </row>
    <row r="291" s="2" customFormat="1" ht="16.5" customHeight="1">
      <c r="A291" s="38"/>
      <c r="B291" s="39"/>
      <c r="C291" s="271" t="s">
        <v>703</v>
      </c>
      <c r="D291" s="271" t="s">
        <v>347</v>
      </c>
      <c r="E291" s="272" t="s">
        <v>704</v>
      </c>
      <c r="F291" s="273" t="s">
        <v>705</v>
      </c>
      <c r="G291" s="274" t="s">
        <v>119</v>
      </c>
      <c r="H291" s="275">
        <v>3</v>
      </c>
      <c r="I291" s="276"/>
      <c r="J291" s="277">
        <f>ROUND(I291*H291,2)</f>
        <v>0</v>
      </c>
      <c r="K291" s="278"/>
      <c r="L291" s="279"/>
      <c r="M291" s="280" t="s">
        <v>1</v>
      </c>
      <c r="N291" s="281" t="s">
        <v>38</v>
      </c>
      <c r="O291" s="91"/>
      <c r="P291" s="229">
        <f>O291*H291</f>
        <v>0</v>
      </c>
      <c r="Q291" s="229">
        <v>0.0074999999999999997</v>
      </c>
      <c r="R291" s="229">
        <f>Q291*H291</f>
        <v>0.022499999999999999</v>
      </c>
      <c r="S291" s="229">
        <v>0</v>
      </c>
      <c r="T291" s="230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31" t="s">
        <v>156</v>
      </c>
      <c r="AT291" s="231" t="s">
        <v>347</v>
      </c>
      <c r="AU291" s="231" t="s">
        <v>83</v>
      </c>
      <c r="AY291" s="17" t="s">
        <v>114</v>
      </c>
      <c r="BE291" s="232">
        <f>IF(N291="základní",J291,0)</f>
        <v>0</v>
      </c>
      <c r="BF291" s="232">
        <f>IF(N291="snížená",J291,0)</f>
        <v>0</v>
      </c>
      <c r="BG291" s="232">
        <f>IF(N291="zákl. přenesená",J291,0)</f>
        <v>0</v>
      </c>
      <c r="BH291" s="232">
        <f>IF(N291="sníž. přenesená",J291,0)</f>
        <v>0</v>
      </c>
      <c r="BI291" s="232">
        <f>IF(N291="nulová",J291,0)</f>
        <v>0</v>
      </c>
      <c r="BJ291" s="17" t="s">
        <v>81</v>
      </c>
      <c r="BK291" s="232">
        <f>ROUND(I291*H291,2)</f>
        <v>0</v>
      </c>
      <c r="BL291" s="17" t="s">
        <v>120</v>
      </c>
      <c r="BM291" s="231" t="s">
        <v>706</v>
      </c>
    </row>
    <row r="292" s="2" customFormat="1" ht="24.15" customHeight="1">
      <c r="A292" s="38"/>
      <c r="B292" s="39"/>
      <c r="C292" s="219" t="s">
        <v>707</v>
      </c>
      <c r="D292" s="219" t="s">
        <v>116</v>
      </c>
      <c r="E292" s="220" t="s">
        <v>708</v>
      </c>
      <c r="F292" s="221" t="s">
        <v>709</v>
      </c>
      <c r="G292" s="222" t="s">
        <v>119</v>
      </c>
      <c r="H292" s="223">
        <v>24</v>
      </c>
      <c r="I292" s="224"/>
      <c r="J292" s="225">
        <f>ROUND(I292*H292,2)</f>
        <v>0</v>
      </c>
      <c r="K292" s="226"/>
      <c r="L292" s="44"/>
      <c r="M292" s="227" t="s">
        <v>1</v>
      </c>
      <c r="N292" s="228" t="s">
        <v>38</v>
      </c>
      <c r="O292" s="91"/>
      <c r="P292" s="229">
        <f>O292*H292</f>
        <v>0</v>
      </c>
      <c r="Q292" s="229">
        <v>0.00069999999999999999</v>
      </c>
      <c r="R292" s="229">
        <f>Q292*H292</f>
        <v>0.016799999999999999</v>
      </c>
      <c r="S292" s="229">
        <v>0</v>
      </c>
      <c r="T292" s="230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31" t="s">
        <v>120</v>
      </c>
      <c r="AT292" s="231" t="s">
        <v>116</v>
      </c>
      <c r="AU292" s="231" t="s">
        <v>83</v>
      </c>
      <c r="AY292" s="17" t="s">
        <v>114</v>
      </c>
      <c r="BE292" s="232">
        <f>IF(N292="základní",J292,0)</f>
        <v>0</v>
      </c>
      <c r="BF292" s="232">
        <f>IF(N292="snížená",J292,0)</f>
        <v>0</v>
      </c>
      <c r="BG292" s="232">
        <f>IF(N292="zákl. přenesená",J292,0)</f>
        <v>0</v>
      </c>
      <c r="BH292" s="232">
        <f>IF(N292="sníž. přenesená",J292,0)</f>
        <v>0</v>
      </c>
      <c r="BI292" s="232">
        <f>IF(N292="nulová",J292,0)</f>
        <v>0</v>
      </c>
      <c r="BJ292" s="17" t="s">
        <v>81</v>
      </c>
      <c r="BK292" s="232">
        <f>ROUND(I292*H292,2)</f>
        <v>0</v>
      </c>
      <c r="BL292" s="17" t="s">
        <v>120</v>
      </c>
      <c r="BM292" s="231" t="s">
        <v>710</v>
      </c>
    </row>
    <row r="293" s="13" customFormat="1">
      <c r="A293" s="13"/>
      <c r="B293" s="233"/>
      <c r="C293" s="234"/>
      <c r="D293" s="235" t="s">
        <v>122</v>
      </c>
      <c r="E293" s="236" t="s">
        <v>1</v>
      </c>
      <c r="F293" s="237" t="s">
        <v>711</v>
      </c>
      <c r="G293" s="234"/>
      <c r="H293" s="238">
        <v>21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122</v>
      </c>
      <c r="AU293" s="244" t="s">
        <v>83</v>
      </c>
      <c r="AV293" s="13" t="s">
        <v>83</v>
      </c>
      <c r="AW293" s="13" t="s">
        <v>30</v>
      </c>
      <c r="AX293" s="13" t="s">
        <v>73</v>
      </c>
      <c r="AY293" s="244" t="s">
        <v>114</v>
      </c>
    </row>
    <row r="294" s="13" customFormat="1">
      <c r="A294" s="13"/>
      <c r="B294" s="233"/>
      <c r="C294" s="234"/>
      <c r="D294" s="235" t="s">
        <v>122</v>
      </c>
      <c r="E294" s="236" t="s">
        <v>1</v>
      </c>
      <c r="F294" s="237" t="s">
        <v>712</v>
      </c>
      <c r="G294" s="234"/>
      <c r="H294" s="238">
        <v>3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122</v>
      </c>
      <c r="AU294" s="244" t="s">
        <v>83</v>
      </c>
      <c r="AV294" s="13" t="s">
        <v>83</v>
      </c>
      <c r="AW294" s="13" t="s">
        <v>30</v>
      </c>
      <c r="AX294" s="13" t="s">
        <v>73</v>
      </c>
      <c r="AY294" s="244" t="s">
        <v>114</v>
      </c>
    </row>
    <row r="295" s="15" customFormat="1">
      <c r="A295" s="15"/>
      <c r="B295" s="255"/>
      <c r="C295" s="256"/>
      <c r="D295" s="235" t="s">
        <v>122</v>
      </c>
      <c r="E295" s="257" t="s">
        <v>1</v>
      </c>
      <c r="F295" s="258" t="s">
        <v>155</v>
      </c>
      <c r="G295" s="256"/>
      <c r="H295" s="259">
        <v>24</v>
      </c>
      <c r="I295" s="260"/>
      <c r="J295" s="256"/>
      <c r="K295" s="256"/>
      <c r="L295" s="261"/>
      <c r="M295" s="262"/>
      <c r="N295" s="263"/>
      <c r="O295" s="263"/>
      <c r="P295" s="263"/>
      <c r="Q295" s="263"/>
      <c r="R295" s="263"/>
      <c r="S295" s="263"/>
      <c r="T295" s="26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5" t="s">
        <v>122</v>
      </c>
      <c r="AU295" s="265" t="s">
        <v>83</v>
      </c>
      <c r="AV295" s="15" t="s">
        <v>120</v>
      </c>
      <c r="AW295" s="15" t="s">
        <v>30</v>
      </c>
      <c r="AX295" s="15" t="s">
        <v>81</v>
      </c>
      <c r="AY295" s="265" t="s">
        <v>114</v>
      </c>
    </row>
    <row r="296" s="2" customFormat="1" ht="16.5" customHeight="1">
      <c r="A296" s="38"/>
      <c r="B296" s="39"/>
      <c r="C296" s="271" t="s">
        <v>713</v>
      </c>
      <c r="D296" s="271" t="s">
        <v>347</v>
      </c>
      <c r="E296" s="272" t="s">
        <v>714</v>
      </c>
      <c r="F296" s="273" t="s">
        <v>715</v>
      </c>
      <c r="G296" s="274" t="s">
        <v>119</v>
      </c>
      <c r="H296" s="275">
        <v>18</v>
      </c>
      <c r="I296" s="276"/>
      <c r="J296" s="277">
        <f>ROUND(I296*H296,2)</f>
        <v>0</v>
      </c>
      <c r="K296" s="278"/>
      <c r="L296" s="279"/>
      <c r="M296" s="280" t="s">
        <v>1</v>
      </c>
      <c r="N296" s="281" t="s">
        <v>38</v>
      </c>
      <c r="O296" s="91"/>
      <c r="P296" s="229">
        <f>O296*H296</f>
        <v>0</v>
      </c>
      <c r="Q296" s="229">
        <v>0.0040000000000000001</v>
      </c>
      <c r="R296" s="229">
        <f>Q296*H296</f>
        <v>0.072000000000000008</v>
      </c>
      <c r="S296" s="229">
        <v>0</v>
      </c>
      <c r="T296" s="230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31" t="s">
        <v>156</v>
      </c>
      <c r="AT296" s="231" t="s">
        <v>347</v>
      </c>
      <c r="AU296" s="231" t="s">
        <v>83</v>
      </c>
      <c r="AY296" s="17" t="s">
        <v>114</v>
      </c>
      <c r="BE296" s="232">
        <f>IF(N296="základní",J296,0)</f>
        <v>0</v>
      </c>
      <c r="BF296" s="232">
        <f>IF(N296="snížená",J296,0)</f>
        <v>0</v>
      </c>
      <c r="BG296" s="232">
        <f>IF(N296="zákl. přenesená",J296,0)</f>
        <v>0</v>
      </c>
      <c r="BH296" s="232">
        <f>IF(N296="sníž. přenesená",J296,0)</f>
        <v>0</v>
      </c>
      <c r="BI296" s="232">
        <f>IF(N296="nulová",J296,0)</f>
        <v>0</v>
      </c>
      <c r="BJ296" s="17" t="s">
        <v>81</v>
      </c>
      <c r="BK296" s="232">
        <f>ROUND(I296*H296,2)</f>
        <v>0</v>
      </c>
      <c r="BL296" s="17" t="s">
        <v>120</v>
      </c>
      <c r="BM296" s="231" t="s">
        <v>716</v>
      </c>
    </row>
    <row r="297" s="2" customFormat="1" ht="16.5" customHeight="1">
      <c r="A297" s="38"/>
      <c r="B297" s="39"/>
      <c r="C297" s="271" t="s">
        <v>717</v>
      </c>
      <c r="D297" s="271" t="s">
        <v>347</v>
      </c>
      <c r="E297" s="272" t="s">
        <v>718</v>
      </c>
      <c r="F297" s="273" t="s">
        <v>719</v>
      </c>
      <c r="G297" s="274" t="s">
        <v>119</v>
      </c>
      <c r="H297" s="275">
        <v>3</v>
      </c>
      <c r="I297" s="276"/>
      <c r="J297" s="277">
        <f>ROUND(I297*H297,2)</f>
        <v>0</v>
      </c>
      <c r="K297" s="278"/>
      <c r="L297" s="279"/>
      <c r="M297" s="280" t="s">
        <v>1</v>
      </c>
      <c r="N297" s="281" t="s">
        <v>38</v>
      </c>
      <c r="O297" s="91"/>
      <c r="P297" s="229">
        <f>O297*H297</f>
        <v>0</v>
      </c>
      <c r="Q297" s="229">
        <v>0.0035000000000000001</v>
      </c>
      <c r="R297" s="229">
        <f>Q297*H297</f>
        <v>0.010500000000000001</v>
      </c>
      <c r="S297" s="229">
        <v>0</v>
      </c>
      <c r="T297" s="230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31" t="s">
        <v>156</v>
      </c>
      <c r="AT297" s="231" t="s">
        <v>347</v>
      </c>
      <c r="AU297" s="231" t="s">
        <v>83</v>
      </c>
      <c r="AY297" s="17" t="s">
        <v>114</v>
      </c>
      <c r="BE297" s="232">
        <f>IF(N297="základní",J297,0)</f>
        <v>0</v>
      </c>
      <c r="BF297" s="232">
        <f>IF(N297="snížená",J297,0)</f>
        <v>0</v>
      </c>
      <c r="BG297" s="232">
        <f>IF(N297="zákl. přenesená",J297,0)</f>
        <v>0</v>
      </c>
      <c r="BH297" s="232">
        <f>IF(N297="sníž. přenesená",J297,0)</f>
        <v>0</v>
      </c>
      <c r="BI297" s="232">
        <f>IF(N297="nulová",J297,0)</f>
        <v>0</v>
      </c>
      <c r="BJ297" s="17" t="s">
        <v>81</v>
      </c>
      <c r="BK297" s="232">
        <f>ROUND(I297*H297,2)</f>
        <v>0</v>
      </c>
      <c r="BL297" s="17" t="s">
        <v>120</v>
      </c>
      <c r="BM297" s="231" t="s">
        <v>720</v>
      </c>
    </row>
    <row r="298" s="2" customFormat="1" ht="24.15" customHeight="1">
      <c r="A298" s="38"/>
      <c r="B298" s="39"/>
      <c r="C298" s="219" t="s">
        <v>721</v>
      </c>
      <c r="D298" s="219" t="s">
        <v>116</v>
      </c>
      <c r="E298" s="220" t="s">
        <v>722</v>
      </c>
      <c r="F298" s="221" t="s">
        <v>723</v>
      </c>
      <c r="G298" s="222" t="s">
        <v>119</v>
      </c>
      <c r="H298" s="223">
        <v>17</v>
      </c>
      <c r="I298" s="224"/>
      <c r="J298" s="225">
        <f>ROUND(I298*H298,2)</f>
        <v>0</v>
      </c>
      <c r="K298" s="226"/>
      <c r="L298" s="44"/>
      <c r="M298" s="227" t="s">
        <v>1</v>
      </c>
      <c r="N298" s="228" t="s">
        <v>38</v>
      </c>
      <c r="O298" s="91"/>
      <c r="P298" s="229">
        <f>O298*H298</f>
        <v>0</v>
      </c>
      <c r="Q298" s="229">
        <v>0.11241</v>
      </c>
      <c r="R298" s="229">
        <f>Q298*H298</f>
        <v>1.9109699999999998</v>
      </c>
      <c r="S298" s="229">
        <v>0</v>
      </c>
      <c r="T298" s="230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31" t="s">
        <v>120</v>
      </c>
      <c r="AT298" s="231" t="s">
        <v>116</v>
      </c>
      <c r="AU298" s="231" t="s">
        <v>83</v>
      </c>
      <c r="AY298" s="17" t="s">
        <v>114</v>
      </c>
      <c r="BE298" s="232">
        <f>IF(N298="základní",J298,0)</f>
        <v>0</v>
      </c>
      <c r="BF298" s="232">
        <f>IF(N298="snížená",J298,0)</f>
        <v>0</v>
      </c>
      <c r="BG298" s="232">
        <f>IF(N298="zákl. přenesená",J298,0)</f>
        <v>0</v>
      </c>
      <c r="BH298" s="232">
        <f>IF(N298="sníž. přenesená",J298,0)</f>
        <v>0</v>
      </c>
      <c r="BI298" s="232">
        <f>IF(N298="nulová",J298,0)</f>
        <v>0</v>
      </c>
      <c r="BJ298" s="17" t="s">
        <v>81</v>
      </c>
      <c r="BK298" s="232">
        <f>ROUND(I298*H298,2)</f>
        <v>0</v>
      </c>
      <c r="BL298" s="17" t="s">
        <v>120</v>
      </c>
      <c r="BM298" s="231" t="s">
        <v>724</v>
      </c>
    </row>
    <row r="299" s="13" customFormat="1">
      <c r="A299" s="13"/>
      <c r="B299" s="233"/>
      <c r="C299" s="234"/>
      <c r="D299" s="235" t="s">
        <v>122</v>
      </c>
      <c r="E299" s="236" t="s">
        <v>1</v>
      </c>
      <c r="F299" s="237" t="s">
        <v>725</v>
      </c>
      <c r="G299" s="234"/>
      <c r="H299" s="238">
        <v>3</v>
      </c>
      <c r="I299" s="239"/>
      <c r="J299" s="234"/>
      <c r="K299" s="234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122</v>
      </c>
      <c r="AU299" s="244" t="s">
        <v>83</v>
      </c>
      <c r="AV299" s="13" t="s">
        <v>83</v>
      </c>
      <c r="AW299" s="13" t="s">
        <v>30</v>
      </c>
      <c r="AX299" s="13" t="s">
        <v>73</v>
      </c>
      <c r="AY299" s="244" t="s">
        <v>114</v>
      </c>
    </row>
    <row r="300" s="13" customFormat="1">
      <c r="A300" s="13"/>
      <c r="B300" s="233"/>
      <c r="C300" s="234"/>
      <c r="D300" s="235" t="s">
        <v>122</v>
      </c>
      <c r="E300" s="236" t="s">
        <v>1</v>
      </c>
      <c r="F300" s="237" t="s">
        <v>726</v>
      </c>
      <c r="G300" s="234"/>
      <c r="H300" s="238">
        <v>12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122</v>
      </c>
      <c r="AU300" s="244" t="s">
        <v>83</v>
      </c>
      <c r="AV300" s="13" t="s">
        <v>83</v>
      </c>
      <c r="AW300" s="13" t="s">
        <v>30</v>
      </c>
      <c r="AX300" s="13" t="s">
        <v>73</v>
      </c>
      <c r="AY300" s="244" t="s">
        <v>114</v>
      </c>
    </row>
    <row r="301" s="13" customFormat="1">
      <c r="A301" s="13"/>
      <c r="B301" s="233"/>
      <c r="C301" s="234"/>
      <c r="D301" s="235" t="s">
        <v>122</v>
      </c>
      <c r="E301" s="236" t="s">
        <v>1</v>
      </c>
      <c r="F301" s="237" t="s">
        <v>727</v>
      </c>
      <c r="G301" s="234"/>
      <c r="H301" s="238">
        <v>2</v>
      </c>
      <c r="I301" s="239"/>
      <c r="J301" s="234"/>
      <c r="K301" s="234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122</v>
      </c>
      <c r="AU301" s="244" t="s">
        <v>83</v>
      </c>
      <c r="AV301" s="13" t="s">
        <v>83</v>
      </c>
      <c r="AW301" s="13" t="s">
        <v>30</v>
      </c>
      <c r="AX301" s="13" t="s">
        <v>73</v>
      </c>
      <c r="AY301" s="244" t="s">
        <v>114</v>
      </c>
    </row>
    <row r="302" s="15" customFormat="1">
      <c r="A302" s="15"/>
      <c r="B302" s="255"/>
      <c r="C302" s="256"/>
      <c r="D302" s="235" t="s">
        <v>122</v>
      </c>
      <c r="E302" s="257" t="s">
        <v>1</v>
      </c>
      <c r="F302" s="258" t="s">
        <v>155</v>
      </c>
      <c r="G302" s="256"/>
      <c r="H302" s="259">
        <v>17</v>
      </c>
      <c r="I302" s="260"/>
      <c r="J302" s="256"/>
      <c r="K302" s="256"/>
      <c r="L302" s="261"/>
      <c r="M302" s="262"/>
      <c r="N302" s="263"/>
      <c r="O302" s="263"/>
      <c r="P302" s="263"/>
      <c r="Q302" s="263"/>
      <c r="R302" s="263"/>
      <c r="S302" s="263"/>
      <c r="T302" s="264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5" t="s">
        <v>122</v>
      </c>
      <c r="AU302" s="265" t="s">
        <v>83</v>
      </c>
      <c r="AV302" s="15" t="s">
        <v>120</v>
      </c>
      <c r="AW302" s="15" t="s">
        <v>30</v>
      </c>
      <c r="AX302" s="15" t="s">
        <v>81</v>
      </c>
      <c r="AY302" s="265" t="s">
        <v>114</v>
      </c>
    </row>
    <row r="303" s="2" customFormat="1" ht="21.75" customHeight="1">
      <c r="A303" s="38"/>
      <c r="B303" s="39"/>
      <c r="C303" s="271" t="s">
        <v>728</v>
      </c>
      <c r="D303" s="271" t="s">
        <v>347</v>
      </c>
      <c r="E303" s="272" t="s">
        <v>729</v>
      </c>
      <c r="F303" s="273" t="s">
        <v>730</v>
      </c>
      <c r="G303" s="274" t="s">
        <v>119</v>
      </c>
      <c r="H303" s="275">
        <v>12</v>
      </c>
      <c r="I303" s="276"/>
      <c r="J303" s="277">
        <f>ROUND(I303*H303,2)</f>
        <v>0</v>
      </c>
      <c r="K303" s="278"/>
      <c r="L303" s="279"/>
      <c r="M303" s="280" t="s">
        <v>1</v>
      </c>
      <c r="N303" s="281" t="s">
        <v>38</v>
      </c>
      <c r="O303" s="91"/>
      <c r="P303" s="229">
        <f>O303*H303</f>
        <v>0</v>
      </c>
      <c r="Q303" s="229">
        <v>0.0025000000000000001</v>
      </c>
      <c r="R303" s="229">
        <f>Q303*H303</f>
        <v>0.029999999999999999</v>
      </c>
      <c r="S303" s="229">
        <v>0</v>
      </c>
      <c r="T303" s="230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31" t="s">
        <v>156</v>
      </c>
      <c r="AT303" s="231" t="s">
        <v>347</v>
      </c>
      <c r="AU303" s="231" t="s">
        <v>83</v>
      </c>
      <c r="AY303" s="17" t="s">
        <v>114</v>
      </c>
      <c r="BE303" s="232">
        <f>IF(N303="základní",J303,0)</f>
        <v>0</v>
      </c>
      <c r="BF303" s="232">
        <f>IF(N303="snížená",J303,0)</f>
        <v>0</v>
      </c>
      <c r="BG303" s="232">
        <f>IF(N303="zákl. přenesená",J303,0)</f>
        <v>0</v>
      </c>
      <c r="BH303" s="232">
        <f>IF(N303="sníž. přenesená",J303,0)</f>
        <v>0</v>
      </c>
      <c r="BI303" s="232">
        <f>IF(N303="nulová",J303,0)</f>
        <v>0</v>
      </c>
      <c r="BJ303" s="17" t="s">
        <v>81</v>
      </c>
      <c r="BK303" s="232">
        <f>ROUND(I303*H303,2)</f>
        <v>0</v>
      </c>
      <c r="BL303" s="17" t="s">
        <v>120</v>
      </c>
      <c r="BM303" s="231" t="s">
        <v>731</v>
      </c>
    </row>
    <row r="304" s="2" customFormat="1" ht="16.5" customHeight="1">
      <c r="A304" s="38"/>
      <c r="B304" s="39"/>
      <c r="C304" s="271" t="s">
        <v>732</v>
      </c>
      <c r="D304" s="271" t="s">
        <v>347</v>
      </c>
      <c r="E304" s="272" t="s">
        <v>733</v>
      </c>
      <c r="F304" s="273" t="s">
        <v>734</v>
      </c>
      <c r="G304" s="274" t="s">
        <v>119</v>
      </c>
      <c r="H304" s="275">
        <v>3</v>
      </c>
      <c r="I304" s="276"/>
      <c r="J304" s="277">
        <f>ROUND(I304*H304,2)</f>
        <v>0</v>
      </c>
      <c r="K304" s="278"/>
      <c r="L304" s="279"/>
      <c r="M304" s="280" t="s">
        <v>1</v>
      </c>
      <c r="N304" s="281" t="s">
        <v>38</v>
      </c>
      <c r="O304" s="91"/>
      <c r="P304" s="229">
        <f>O304*H304</f>
        <v>0</v>
      </c>
      <c r="Q304" s="229">
        <v>0.0061000000000000004</v>
      </c>
      <c r="R304" s="229">
        <f>Q304*H304</f>
        <v>0.0183</v>
      </c>
      <c r="S304" s="229">
        <v>0</v>
      </c>
      <c r="T304" s="230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31" t="s">
        <v>156</v>
      </c>
      <c r="AT304" s="231" t="s">
        <v>347</v>
      </c>
      <c r="AU304" s="231" t="s">
        <v>83</v>
      </c>
      <c r="AY304" s="17" t="s">
        <v>114</v>
      </c>
      <c r="BE304" s="232">
        <f>IF(N304="základní",J304,0)</f>
        <v>0</v>
      </c>
      <c r="BF304" s="232">
        <f>IF(N304="snížená",J304,0)</f>
        <v>0</v>
      </c>
      <c r="BG304" s="232">
        <f>IF(N304="zákl. přenesená",J304,0)</f>
        <v>0</v>
      </c>
      <c r="BH304" s="232">
        <f>IF(N304="sníž. přenesená",J304,0)</f>
        <v>0</v>
      </c>
      <c r="BI304" s="232">
        <f>IF(N304="nulová",J304,0)</f>
        <v>0</v>
      </c>
      <c r="BJ304" s="17" t="s">
        <v>81</v>
      </c>
      <c r="BK304" s="232">
        <f>ROUND(I304*H304,2)</f>
        <v>0</v>
      </c>
      <c r="BL304" s="17" t="s">
        <v>120</v>
      </c>
      <c r="BM304" s="231" t="s">
        <v>735</v>
      </c>
    </row>
    <row r="305" s="2" customFormat="1" ht="24.15" customHeight="1">
      <c r="A305" s="38"/>
      <c r="B305" s="39"/>
      <c r="C305" s="219" t="s">
        <v>736</v>
      </c>
      <c r="D305" s="219" t="s">
        <v>116</v>
      </c>
      <c r="E305" s="220" t="s">
        <v>737</v>
      </c>
      <c r="F305" s="221" t="s">
        <v>738</v>
      </c>
      <c r="G305" s="222" t="s">
        <v>164</v>
      </c>
      <c r="H305" s="223">
        <v>306</v>
      </c>
      <c r="I305" s="224"/>
      <c r="J305" s="225">
        <f>ROUND(I305*H305,2)</f>
        <v>0</v>
      </c>
      <c r="K305" s="226"/>
      <c r="L305" s="44"/>
      <c r="M305" s="227" t="s">
        <v>1</v>
      </c>
      <c r="N305" s="228" t="s">
        <v>38</v>
      </c>
      <c r="O305" s="91"/>
      <c r="P305" s="229">
        <f>O305*H305</f>
        <v>0</v>
      </c>
      <c r="Q305" s="229">
        <v>0.00010000000000000001</v>
      </c>
      <c r="R305" s="229">
        <f>Q305*H305</f>
        <v>0.030600000000000002</v>
      </c>
      <c r="S305" s="229">
        <v>0</v>
      </c>
      <c r="T305" s="230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31" t="s">
        <v>120</v>
      </c>
      <c r="AT305" s="231" t="s">
        <v>116</v>
      </c>
      <c r="AU305" s="231" t="s">
        <v>83</v>
      </c>
      <c r="AY305" s="17" t="s">
        <v>114</v>
      </c>
      <c r="BE305" s="232">
        <f>IF(N305="základní",J305,0)</f>
        <v>0</v>
      </c>
      <c r="BF305" s="232">
        <f>IF(N305="snížená",J305,0)</f>
        <v>0</v>
      </c>
      <c r="BG305" s="232">
        <f>IF(N305="zákl. přenesená",J305,0)</f>
        <v>0</v>
      </c>
      <c r="BH305" s="232">
        <f>IF(N305="sníž. přenesená",J305,0)</f>
        <v>0</v>
      </c>
      <c r="BI305" s="232">
        <f>IF(N305="nulová",J305,0)</f>
        <v>0</v>
      </c>
      <c r="BJ305" s="17" t="s">
        <v>81</v>
      </c>
      <c r="BK305" s="232">
        <f>ROUND(I305*H305,2)</f>
        <v>0</v>
      </c>
      <c r="BL305" s="17" t="s">
        <v>120</v>
      </c>
      <c r="BM305" s="231" t="s">
        <v>739</v>
      </c>
    </row>
    <row r="306" s="2" customFormat="1" ht="24.15" customHeight="1">
      <c r="A306" s="38"/>
      <c r="B306" s="39"/>
      <c r="C306" s="219" t="s">
        <v>740</v>
      </c>
      <c r="D306" s="219" t="s">
        <v>116</v>
      </c>
      <c r="E306" s="220" t="s">
        <v>741</v>
      </c>
      <c r="F306" s="221" t="s">
        <v>742</v>
      </c>
      <c r="G306" s="222" t="s">
        <v>164</v>
      </c>
      <c r="H306" s="223">
        <v>32</v>
      </c>
      <c r="I306" s="224"/>
      <c r="J306" s="225">
        <f>ROUND(I306*H306,2)</f>
        <v>0</v>
      </c>
      <c r="K306" s="226"/>
      <c r="L306" s="44"/>
      <c r="M306" s="227" t="s">
        <v>1</v>
      </c>
      <c r="N306" s="228" t="s">
        <v>38</v>
      </c>
      <c r="O306" s="91"/>
      <c r="P306" s="229">
        <f>O306*H306</f>
        <v>0</v>
      </c>
      <c r="Q306" s="229">
        <v>5.0000000000000002E-05</v>
      </c>
      <c r="R306" s="229">
        <f>Q306*H306</f>
        <v>0.0016000000000000001</v>
      </c>
      <c r="S306" s="229">
        <v>0</v>
      </c>
      <c r="T306" s="230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31" t="s">
        <v>120</v>
      </c>
      <c r="AT306" s="231" t="s">
        <v>116</v>
      </c>
      <c r="AU306" s="231" t="s">
        <v>83</v>
      </c>
      <c r="AY306" s="17" t="s">
        <v>114</v>
      </c>
      <c r="BE306" s="232">
        <f>IF(N306="základní",J306,0)</f>
        <v>0</v>
      </c>
      <c r="BF306" s="232">
        <f>IF(N306="snížená",J306,0)</f>
        <v>0</v>
      </c>
      <c r="BG306" s="232">
        <f>IF(N306="zákl. přenesená",J306,0)</f>
        <v>0</v>
      </c>
      <c r="BH306" s="232">
        <f>IF(N306="sníž. přenesená",J306,0)</f>
        <v>0</v>
      </c>
      <c r="BI306" s="232">
        <f>IF(N306="nulová",J306,0)</f>
        <v>0</v>
      </c>
      <c r="BJ306" s="17" t="s">
        <v>81</v>
      </c>
      <c r="BK306" s="232">
        <f>ROUND(I306*H306,2)</f>
        <v>0</v>
      </c>
      <c r="BL306" s="17" t="s">
        <v>120</v>
      </c>
      <c r="BM306" s="231" t="s">
        <v>743</v>
      </c>
    </row>
    <row r="307" s="2" customFormat="1" ht="24.15" customHeight="1">
      <c r="A307" s="38"/>
      <c r="B307" s="39"/>
      <c r="C307" s="219" t="s">
        <v>744</v>
      </c>
      <c r="D307" s="219" t="s">
        <v>116</v>
      </c>
      <c r="E307" s="220" t="s">
        <v>745</v>
      </c>
      <c r="F307" s="221" t="s">
        <v>746</v>
      </c>
      <c r="G307" s="222" t="s">
        <v>134</v>
      </c>
      <c r="H307" s="223">
        <v>61.5</v>
      </c>
      <c r="I307" s="224"/>
      <c r="J307" s="225">
        <f>ROUND(I307*H307,2)</f>
        <v>0</v>
      </c>
      <c r="K307" s="226"/>
      <c r="L307" s="44"/>
      <c r="M307" s="227" t="s">
        <v>1</v>
      </c>
      <c r="N307" s="228" t="s">
        <v>38</v>
      </c>
      <c r="O307" s="91"/>
      <c r="P307" s="229">
        <f>O307*H307</f>
        <v>0</v>
      </c>
      <c r="Q307" s="229">
        <v>0.0011999999999999999</v>
      </c>
      <c r="R307" s="229">
        <f>Q307*H307</f>
        <v>0.073799999999999991</v>
      </c>
      <c r="S307" s="229">
        <v>0</v>
      </c>
      <c r="T307" s="230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31" t="s">
        <v>120</v>
      </c>
      <c r="AT307" s="231" t="s">
        <v>116</v>
      </c>
      <c r="AU307" s="231" t="s">
        <v>83</v>
      </c>
      <c r="AY307" s="17" t="s">
        <v>114</v>
      </c>
      <c r="BE307" s="232">
        <f>IF(N307="základní",J307,0)</f>
        <v>0</v>
      </c>
      <c r="BF307" s="232">
        <f>IF(N307="snížená",J307,0)</f>
        <v>0</v>
      </c>
      <c r="BG307" s="232">
        <f>IF(N307="zákl. přenesená",J307,0)</f>
        <v>0</v>
      </c>
      <c r="BH307" s="232">
        <f>IF(N307="sníž. přenesená",J307,0)</f>
        <v>0</v>
      </c>
      <c r="BI307" s="232">
        <f>IF(N307="nulová",J307,0)</f>
        <v>0</v>
      </c>
      <c r="BJ307" s="17" t="s">
        <v>81</v>
      </c>
      <c r="BK307" s="232">
        <f>ROUND(I307*H307,2)</f>
        <v>0</v>
      </c>
      <c r="BL307" s="17" t="s">
        <v>120</v>
      </c>
      <c r="BM307" s="231" t="s">
        <v>747</v>
      </c>
    </row>
    <row r="308" s="13" customFormat="1">
      <c r="A308" s="13"/>
      <c r="B308" s="233"/>
      <c r="C308" s="234"/>
      <c r="D308" s="235" t="s">
        <v>122</v>
      </c>
      <c r="E308" s="236" t="s">
        <v>1</v>
      </c>
      <c r="F308" s="237" t="s">
        <v>748</v>
      </c>
      <c r="G308" s="234"/>
      <c r="H308" s="238">
        <v>2.5</v>
      </c>
      <c r="I308" s="239"/>
      <c r="J308" s="234"/>
      <c r="K308" s="234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122</v>
      </c>
      <c r="AU308" s="244" t="s">
        <v>83</v>
      </c>
      <c r="AV308" s="13" t="s">
        <v>83</v>
      </c>
      <c r="AW308" s="13" t="s">
        <v>30</v>
      </c>
      <c r="AX308" s="13" t="s">
        <v>73</v>
      </c>
      <c r="AY308" s="244" t="s">
        <v>114</v>
      </c>
    </row>
    <row r="309" s="13" customFormat="1">
      <c r="A309" s="13"/>
      <c r="B309" s="233"/>
      <c r="C309" s="234"/>
      <c r="D309" s="235" t="s">
        <v>122</v>
      </c>
      <c r="E309" s="236" t="s">
        <v>1</v>
      </c>
      <c r="F309" s="237" t="s">
        <v>749</v>
      </c>
      <c r="G309" s="234"/>
      <c r="H309" s="238">
        <v>12</v>
      </c>
      <c r="I309" s="239"/>
      <c r="J309" s="234"/>
      <c r="K309" s="234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122</v>
      </c>
      <c r="AU309" s="244" t="s">
        <v>83</v>
      </c>
      <c r="AV309" s="13" t="s">
        <v>83</v>
      </c>
      <c r="AW309" s="13" t="s">
        <v>30</v>
      </c>
      <c r="AX309" s="13" t="s">
        <v>73</v>
      </c>
      <c r="AY309" s="244" t="s">
        <v>114</v>
      </c>
    </row>
    <row r="310" s="13" customFormat="1">
      <c r="A310" s="13"/>
      <c r="B310" s="233"/>
      <c r="C310" s="234"/>
      <c r="D310" s="235" t="s">
        <v>122</v>
      </c>
      <c r="E310" s="236" t="s">
        <v>1</v>
      </c>
      <c r="F310" s="237" t="s">
        <v>750</v>
      </c>
      <c r="G310" s="234"/>
      <c r="H310" s="238">
        <v>46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122</v>
      </c>
      <c r="AU310" s="244" t="s">
        <v>83</v>
      </c>
      <c r="AV310" s="13" t="s">
        <v>83</v>
      </c>
      <c r="AW310" s="13" t="s">
        <v>30</v>
      </c>
      <c r="AX310" s="13" t="s">
        <v>73</v>
      </c>
      <c r="AY310" s="244" t="s">
        <v>114</v>
      </c>
    </row>
    <row r="311" s="13" customFormat="1">
      <c r="A311" s="13"/>
      <c r="B311" s="233"/>
      <c r="C311" s="234"/>
      <c r="D311" s="235" t="s">
        <v>122</v>
      </c>
      <c r="E311" s="236" t="s">
        <v>1</v>
      </c>
      <c r="F311" s="237" t="s">
        <v>751</v>
      </c>
      <c r="G311" s="234"/>
      <c r="H311" s="238">
        <v>1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122</v>
      </c>
      <c r="AU311" s="244" t="s">
        <v>83</v>
      </c>
      <c r="AV311" s="13" t="s">
        <v>83</v>
      </c>
      <c r="AW311" s="13" t="s">
        <v>30</v>
      </c>
      <c r="AX311" s="13" t="s">
        <v>73</v>
      </c>
      <c r="AY311" s="244" t="s">
        <v>114</v>
      </c>
    </row>
    <row r="312" s="15" customFormat="1">
      <c r="A312" s="15"/>
      <c r="B312" s="255"/>
      <c r="C312" s="256"/>
      <c r="D312" s="235" t="s">
        <v>122</v>
      </c>
      <c r="E312" s="257" t="s">
        <v>1</v>
      </c>
      <c r="F312" s="258" t="s">
        <v>155</v>
      </c>
      <c r="G312" s="256"/>
      <c r="H312" s="259">
        <v>61.5</v>
      </c>
      <c r="I312" s="260"/>
      <c r="J312" s="256"/>
      <c r="K312" s="256"/>
      <c r="L312" s="261"/>
      <c r="M312" s="262"/>
      <c r="N312" s="263"/>
      <c r="O312" s="263"/>
      <c r="P312" s="263"/>
      <c r="Q312" s="263"/>
      <c r="R312" s="263"/>
      <c r="S312" s="263"/>
      <c r="T312" s="264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5" t="s">
        <v>122</v>
      </c>
      <c r="AU312" s="265" t="s">
        <v>83</v>
      </c>
      <c r="AV312" s="15" t="s">
        <v>120</v>
      </c>
      <c r="AW312" s="15" t="s">
        <v>30</v>
      </c>
      <c r="AX312" s="15" t="s">
        <v>81</v>
      </c>
      <c r="AY312" s="265" t="s">
        <v>114</v>
      </c>
    </row>
    <row r="313" s="2" customFormat="1" ht="16.5" customHeight="1">
      <c r="A313" s="38"/>
      <c r="B313" s="39"/>
      <c r="C313" s="219" t="s">
        <v>752</v>
      </c>
      <c r="D313" s="219" t="s">
        <v>116</v>
      </c>
      <c r="E313" s="220" t="s">
        <v>753</v>
      </c>
      <c r="F313" s="221" t="s">
        <v>754</v>
      </c>
      <c r="G313" s="222" t="s">
        <v>164</v>
      </c>
      <c r="H313" s="223">
        <v>338</v>
      </c>
      <c r="I313" s="224"/>
      <c r="J313" s="225">
        <f>ROUND(I313*H313,2)</f>
        <v>0</v>
      </c>
      <c r="K313" s="226"/>
      <c r="L313" s="44"/>
      <c r="M313" s="227" t="s">
        <v>1</v>
      </c>
      <c r="N313" s="228" t="s">
        <v>38</v>
      </c>
      <c r="O313" s="91"/>
      <c r="P313" s="229">
        <f>O313*H313</f>
        <v>0</v>
      </c>
      <c r="Q313" s="229">
        <v>0</v>
      </c>
      <c r="R313" s="229">
        <f>Q313*H313</f>
        <v>0</v>
      </c>
      <c r="S313" s="229">
        <v>0</v>
      </c>
      <c r="T313" s="230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31" t="s">
        <v>120</v>
      </c>
      <c r="AT313" s="231" t="s">
        <v>116</v>
      </c>
      <c r="AU313" s="231" t="s">
        <v>83</v>
      </c>
      <c r="AY313" s="17" t="s">
        <v>114</v>
      </c>
      <c r="BE313" s="232">
        <f>IF(N313="základní",J313,0)</f>
        <v>0</v>
      </c>
      <c r="BF313" s="232">
        <f>IF(N313="snížená",J313,0)</f>
        <v>0</v>
      </c>
      <c r="BG313" s="232">
        <f>IF(N313="zákl. přenesená",J313,0)</f>
        <v>0</v>
      </c>
      <c r="BH313" s="232">
        <f>IF(N313="sníž. přenesená",J313,0)</f>
        <v>0</v>
      </c>
      <c r="BI313" s="232">
        <f>IF(N313="nulová",J313,0)</f>
        <v>0</v>
      </c>
      <c r="BJ313" s="17" t="s">
        <v>81</v>
      </c>
      <c r="BK313" s="232">
        <f>ROUND(I313*H313,2)</f>
        <v>0</v>
      </c>
      <c r="BL313" s="17" t="s">
        <v>120</v>
      </c>
      <c r="BM313" s="231" t="s">
        <v>755</v>
      </c>
    </row>
    <row r="314" s="13" customFormat="1">
      <c r="A314" s="13"/>
      <c r="B314" s="233"/>
      <c r="C314" s="234"/>
      <c r="D314" s="235" t="s">
        <v>122</v>
      </c>
      <c r="E314" s="236" t="s">
        <v>1</v>
      </c>
      <c r="F314" s="237" t="s">
        <v>756</v>
      </c>
      <c r="G314" s="234"/>
      <c r="H314" s="238">
        <v>338</v>
      </c>
      <c r="I314" s="239"/>
      <c r="J314" s="234"/>
      <c r="K314" s="234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122</v>
      </c>
      <c r="AU314" s="244" t="s">
        <v>83</v>
      </c>
      <c r="AV314" s="13" t="s">
        <v>83</v>
      </c>
      <c r="AW314" s="13" t="s">
        <v>30</v>
      </c>
      <c r="AX314" s="13" t="s">
        <v>81</v>
      </c>
      <c r="AY314" s="244" t="s">
        <v>114</v>
      </c>
    </row>
    <row r="315" s="2" customFormat="1" ht="16.5" customHeight="1">
      <c r="A315" s="38"/>
      <c r="B315" s="39"/>
      <c r="C315" s="219" t="s">
        <v>757</v>
      </c>
      <c r="D315" s="219" t="s">
        <v>116</v>
      </c>
      <c r="E315" s="220" t="s">
        <v>758</v>
      </c>
      <c r="F315" s="221" t="s">
        <v>759</v>
      </c>
      <c r="G315" s="222" t="s">
        <v>134</v>
      </c>
      <c r="H315" s="223">
        <v>61.5</v>
      </c>
      <c r="I315" s="224"/>
      <c r="J315" s="225">
        <f>ROUND(I315*H315,2)</f>
        <v>0</v>
      </c>
      <c r="K315" s="226"/>
      <c r="L315" s="44"/>
      <c r="M315" s="227" t="s">
        <v>1</v>
      </c>
      <c r="N315" s="228" t="s">
        <v>38</v>
      </c>
      <c r="O315" s="91"/>
      <c r="P315" s="229">
        <f>O315*H315</f>
        <v>0</v>
      </c>
      <c r="Q315" s="229">
        <v>1.0000000000000001E-05</v>
      </c>
      <c r="R315" s="229">
        <f>Q315*H315</f>
        <v>0.0006150000000000001</v>
      </c>
      <c r="S315" s="229">
        <v>0</v>
      </c>
      <c r="T315" s="230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31" t="s">
        <v>120</v>
      </c>
      <c r="AT315" s="231" t="s">
        <v>116</v>
      </c>
      <c r="AU315" s="231" t="s">
        <v>83</v>
      </c>
      <c r="AY315" s="17" t="s">
        <v>114</v>
      </c>
      <c r="BE315" s="232">
        <f>IF(N315="základní",J315,0)</f>
        <v>0</v>
      </c>
      <c r="BF315" s="232">
        <f>IF(N315="snížená",J315,0)</f>
        <v>0</v>
      </c>
      <c r="BG315" s="232">
        <f>IF(N315="zákl. přenesená",J315,0)</f>
        <v>0</v>
      </c>
      <c r="BH315" s="232">
        <f>IF(N315="sníž. přenesená",J315,0)</f>
        <v>0</v>
      </c>
      <c r="BI315" s="232">
        <f>IF(N315="nulová",J315,0)</f>
        <v>0</v>
      </c>
      <c r="BJ315" s="17" t="s">
        <v>81</v>
      </c>
      <c r="BK315" s="232">
        <f>ROUND(I315*H315,2)</f>
        <v>0</v>
      </c>
      <c r="BL315" s="17" t="s">
        <v>120</v>
      </c>
      <c r="BM315" s="231" t="s">
        <v>760</v>
      </c>
    </row>
    <row r="316" s="13" customFormat="1">
      <c r="A316" s="13"/>
      <c r="B316" s="233"/>
      <c r="C316" s="234"/>
      <c r="D316" s="235" t="s">
        <v>122</v>
      </c>
      <c r="E316" s="236" t="s">
        <v>1</v>
      </c>
      <c r="F316" s="237" t="s">
        <v>748</v>
      </c>
      <c r="G316" s="234"/>
      <c r="H316" s="238">
        <v>2.5</v>
      </c>
      <c r="I316" s="239"/>
      <c r="J316" s="234"/>
      <c r="K316" s="234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122</v>
      </c>
      <c r="AU316" s="244" t="s">
        <v>83</v>
      </c>
      <c r="AV316" s="13" t="s">
        <v>83</v>
      </c>
      <c r="AW316" s="13" t="s">
        <v>30</v>
      </c>
      <c r="AX316" s="13" t="s">
        <v>73</v>
      </c>
      <c r="AY316" s="244" t="s">
        <v>114</v>
      </c>
    </row>
    <row r="317" s="13" customFormat="1">
      <c r="A317" s="13"/>
      <c r="B317" s="233"/>
      <c r="C317" s="234"/>
      <c r="D317" s="235" t="s">
        <v>122</v>
      </c>
      <c r="E317" s="236" t="s">
        <v>1</v>
      </c>
      <c r="F317" s="237" t="s">
        <v>749</v>
      </c>
      <c r="G317" s="234"/>
      <c r="H317" s="238">
        <v>12</v>
      </c>
      <c r="I317" s="239"/>
      <c r="J317" s="234"/>
      <c r="K317" s="234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122</v>
      </c>
      <c r="AU317" s="244" t="s">
        <v>83</v>
      </c>
      <c r="AV317" s="13" t="s">
        <v>83</v>
      </c>
      <c r="AW317" s="13" t="s">
        <v>30</v>
      </c>
      <c r="AX317" s="13" t="s">
        <v>73</v>
      </c>
      <c r="AY317" s="244" t="s">
        <v>114</v>
      </c>
    </row>
    <row r="318" s="13" customFormat="1">
      <c r="A318" s="13"/>
      <c r="B318" s="233"/>
      <c r="C318" s="234"/>
      <c r="D318" s="235" t="s">
        <v>122</v>
      </c>
      <c r="E318" s="236" t="s">
        <v>1</v>
      </c>
      <c r="F318" s="237" t="s">
        <v>750</v>
      </c>
      <c r="G318" s="234"/>
      <c r="H318" s="238">
        <v>46</v>
      </c>
      <c r="I318" s="239"/>
      <c r="J318" s="234"/>
      <c r="K318" s="234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122</v>
      </c>
      <c r="AU318" s="244" t="s">
        <v>83</v>
      </c>
      <c r="AV318" s="13" t="s">
        <v>83</v>
      </c>
      <c r="AW318" s="13" t="s">
        <v>30</v>
      </c>
      <c r="AX318" s="13" t="s">
        <v>73</v>
      </c>
      <c r="AY318" s="244" t="s">
        <v>114</v>
      </c>
    </row>
    <row r="319" s="13" customFormat="1">
      <c r="A319" s="13"/>
      <c r="B319" s="233"/>
      <c r="C319" s="234"/>
      <c r="D319" s="235" t="s">
        <v>122</v>
      </c>
      <c r="E319" s="236" t="s">
        <v>1</v>
      </c>
      <c r="F319" s="237" t="s">
        <v>751</v>
      </c>
      <c r="G319" s="234"/>
      <c r="H319" s="238">
        <v>1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122</v>
      </c>
      <c r="AU319" s="244" t="s">
        <v>83</v>
      </c>
      <c r="AV319" s="13" t="s">
        <v>83</v>
      </c>
      <c r="AW319" s="13" t="s">
        <v>30</v>
      </c>
      <c r="AX319" s="13" t="s">
        <v>73</v>
      </c>
      <c r="AY319" s="244" t="s">
        <v>114</v>
      </c>
    </row>
    <row r="320" s="15" customFormat="1">
      <c r="A320" s="15"/>
      <c r="B320" s="255"/>
      <c r="C320" s="256"/>
      <c r="D320" s="235" t="s">
        <v>122</v>
      </c>
      <c r="E320" s="257" t="s">
        <v>1</v>
      </c>
      <c r="F320" s="258" t="s">
        <v>155</v>
      </c>
      <c r="G320" s="256"/>
      <c r="H320" s="259">
        <v>61.5</v>
      </c>
      <c r="I320" s="260"/>
      <c r="J320" s="256"/>
      <c r="K320" s="256"/>
      <c r="L320" s="261"/>
      <c r="M320" s="262"/>
      <c r="N320" s="263"/>
      <c r="O320" s="263"/>
      <c r="P320" s="263"/>
      <c r="Q320" s="263"/>
      <c r="R320" s="263"/>
      <c r="S320" s="263"/>
      <c r="T320" s="264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5" t="s">
        <v>122</v>
      </c>
      <c r="AU320" s="265" t="s">
        <v>83</v>
      </c>
      <c r="AV320" s="15" t="s">
        <v>120</v>
      </c>
      <c r="AW320" s="15" t="s">
        <v>30</v>
      </c>
      <c r="AX320" s="15" t="s">
        <v>81</v>
      </c>
      <c r="AY320" s="265" t="s">
        <v>114</v>
      </c>
    </row>
    <row r="321" s="2" customFormat="1" ht="33" customHeight="1">
      <c r="A321" s="38"/>
      <c r="B321" s="39"/>
      <c r="C321" s="219" t="s">
        <v>761</v>
      </c>
      <c r="D321" s="219" t="s">
        <v>116</v>
      </c>
      <c r="E321" s="220" t="s">
        <v>762</v>
      </c>
      <c r="F321" s="221" t="s">
        <v>763</v>
      </c>
      <c r="G321" s="222" t="s">
        <v>164</v>
      </c>
      <c r="H321" s="223">
        <v>469</v>
      </c>
      <c r="I321" s="224"/>
      <c r="J321" s="225">
        <f>ROUND(I321*H321,2)</f>
        <v>0</v>
      </c>
      <c r="K321" s="226"/>
      <c r="L321" s="44"/>
      <c r="M321" s="227" t="s">
        <v>1</v>
      </c>
      <c r="N321" s="228" t="s">
        <v>38</v>
      </c>
      <c r="O321" s="91"/>
      <c r="P321" s="229">
        <f>O321*H321</f>
        <v>0</v>
      </c>
      <c r="Q321" s="229">
        <v>0.16850000000000001</v>
      </c>
      <c r="R321" s="229">
        <f>Q321*H321</f>
        <v>79.026499999999999</v>
      </c>
      <c r="S321" s="229">
        <v>0</v>
      </c>
      <c r="T321" s="230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31" t="s">
        <v>120</v>
      </c>
      <c r="AT321" s="231" t="s">
        <v>116</v>
      </c>
      <c r="AU321" s="231" t="s">
        <v>83</v>
      </c>
      <c r="AY321" s="17" t="s">
        <v>114</v>
      </c>
      <c r="BE321" s="232">
        <f>IF(N321="základní",J321,0)</f>
        <v>0</v>
      </c>
      <c r="BF321" s="232">
        <f>IF(N321="snížená",J321,0)</f>
        <v>0</v>
      </c>
      <c r="BG321" s="232">
        <f>IF(N321="zákl. přenesená",J321,0)</f>
        <v>0</v>
      </c>
      <c r="BH321" s="232">
        <f>IF(N321="sníž. přenesená",J321,0)</f>
        <v>0</v>
      </c>
      <c r="BI321" s="232">
        <f>IF(N321="nulová",J321,0)</f>
        <v>0</v>
      </c>
      <c r="BJ321" s="17" t="s">
        <v>81</v>
      </c>
      <c r="BK321" s="232">
        <f>ROUND(I321*H321,2)</f>
        <v>0</v>
      </c>
      <c r="BL321" s="17" t="s">
        <v>120</v>
      </c>
      <c r="BM321" s="231" t="s">
        <v>764</v>
      </c>
    </row>
    <row r="322" s="13" customFormat="1">
      <c r="A322" s="13"/>
      <c r="B322" s="233"/>
      <c r="C322" s="234"/>
      <c r="D322" s="235" t="s">
        <v>122</v>
      </c>
      <c r="E322" s="236" t="s">
        <v>1</v>
      </c>
      <c r="F322" s="237" t="s">
        <v>765</v>
      </c>
      <c r="G322" s="234"/>
      <c r="H322" s="238">
        <v>469</v>
      </c>
      <c r="I322" s="239"/>
      <c r="J322" s="234"/>
      <c r="K322" s="234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122</v>
      </c>
      <c r="AU322" s="244" t="s">
        <v>83</v>
      </c>
      <c r="AV322" s="13" t="s">
        <v>83</v>
      </c>
      <c r="AW322" s="13" t="s">
        <v>30</v>
      </c>
      <c r="AX322" s="13" t="s">
        <v>81</v>
      </c>
      <c r="AY322" s="244" t="s">
        <v>114</v>
      </c>
    </row>
    <row r="323" s="2" customFormat="1" ht="16.5" customHeight="1">
      <c r="A323" s="38"/>
      <c r="B323" s="39"/>
      <c r="C323" s="271" t="s">
        <v>766</v>
      </c>
      <c r="D323" s="271" t="s">
        <v>347</v>
      </c>
      <c r="E323" s="272" t="s">
        <v>767</v>
      </c>
      <c r="F323" s="273" t="s">
        <v>768</v>
      </c>
      <c r="G323" s="274" t="s">
        <v>164</v>
      </c>
      <c r="H323" s="275">
        <v>333.54000000000002</v>
      </c>
      <c r="I323" s="276"/>
      <c r="J323" s="277">
        <f>ROUND(I323*H323,2)</f>
        <v>0</v>
      </c>
      <c r="K323" s="278"/>
      <c r="L323" s="279"/>
      <c r="M323" s="280" t="s">
        <v>1</v>
      </c>
      <c r="N323" s="281" t="s">
        <v>38</v>
      </c>
      <c r="O323" s="91"/>
      <c r="P323" s="229">
        <f>O323*H323</f>
        <v>0</v>
      </c>
      <c r="Q323" s="229">
        <v>0.080000000000000002</v>
      </c>
      <c r="R323" s="229">
        <f>Q323*H323</f>
        <v>26.683200000000003</v>
      </c>
      <c r="S323" s="229">
        <v>0</v>
      </c>
      <c r="T323" s="230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31" t="s">
        <v>156</v>
      </c>
      <c r="AT323" s="231" t="s">
        <v>347</v>
      </c>
      <c r="AU323" s="231" t="s">
        <v>83</v>
      </c>
      <c r="AY323" s="17" t="s">
        <v>114</v>
      </c>
      <c r="BE323" s="232">
        <f>IF(N323="základní",J323,0)</f>
        <v>0</v>
      </c>
      <c r="BF323" s="232">
        <f>IF(N323="snížená",J323,0)</f>
        <v>0</v>
      </c>
      <c r="BG323" s="232">
        <f>IF(N323="zákl. přenesená",J323,0)</f>
        <v>0</v>
      </c>
      <c r="BH323" s="232">
        <f>IF(N323="sníž. přenesená",J323,0)</f>
        <v>0</v>
      </c>
      <c r="BI323" s="232">
        <f>IF(N323="nulová",J323,0)</f>
        <v>0</v>
      </c>
      <c r="BJ323" s="17" t="s">
        <v>81</v>
      </c>
      <c r="BK323" s="232">
        <f>ROUND(I323*H323,2)</f>
        <v>0</v>
      </c>
      <c r="BL323" s="17" t="s">
        <v>120</v>
      </c>
      <c r="BM323" s="231" t="s">
        <v>769</v>
      </c>
    </row>
    <row r="324" s="13" customFormat="1">
      <c r="A324" s="13"/>
      <c r="B324" s="233"/>
      <c r="C324" s="234"/>
      <c r="D324" s="235" t="s">
        <v>122</v>
      </c>
      <c r="E324" s="234"/>
      <c r="F324" s="237" t="s">
        <v>770</v>
      </c>
      <c r="G324" s="234"/>
      <c r="H324" s="238">
        <v>333.54000000000002</v>
      </c>
      <c r="I324" s="239"/>
      <c r="J324" s="234"/>
      <c r="K324" s="234"/>
      <c r="L324" s="240"/>
      <c r="M324" s="241"/>
      <c r="N324" s="242"/>
      <c r="O324" s="242"/>
      <c r="P324" s="242"/>
      <c r="Q324" s="242"/>
      <c r="R324" s="242"/>
      <c r="S324" s="242"/>
      <c r="T324" s="24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4" t="s">
        <v>122</v>
      </c>
      <c r="AU324" s="244" t="s">
        <v>83</v>
      </c>
      <c r="AV324" s="13" t="s">
        <v>83</v>
      </c>
      <c r="AW324" s="13" t="s">
        <v>4</v>
      </c>
      <c r="AX324" s="13" t="s">
        <v>81</v>
      </c>
      <c r="AY324" s="244" t="s">
        <v>114</v>
      </c>
    </row>
    <row r="325" s="2" customFormat="1" ht="24.15" customHeight="1">
      <c r="A325" s="38"/>
      <c r="B325" s="39"/>
      <c r="C325" s="271" t="s">
        <v>771</v>
      </c>
      <c r="D325" s="271" t="s">
        <v>347</v>
      </c>
      <c r="E325" s="272" t="s">
        <v>772</v>
      </c>
      <c r="F325" s="273" t="s">
        <v>773</v>
      </c>
      <c r="G325" s="274" t="s">
        <v>164</v>
      </c>
      <c r="H325" s="275">
        <v>103.02</v>
      </c>
      <c r="I325" s="276"/>
      <c r="J325" s="277">
        <f>ROUND(I325*H325,2)</f>
        <v>0</v>
      </c>
      <c r="K325" s="278"/>
      <c r="L325" s="279"/>
      <c r="M325" s="280" t="s">
        <v>1</v>
      </c>
      <c r="N325" s="281" t="s">
        <v>38</v>
      </c>
      <c r="O325" s="91"/>
      <c r="P325" s="229">
        <f>O325*H325</f>
        <v>0</v>
      </c>
      <c r="Q325" s="229">
        <v>0.048300000000000003</v>
      </c>
      <c r="R325" s="229">
        <f>Q325*H325</f>
        <v>4.9758659999999999</v>
      </c>
      <c r="S325" s="229">
        <v>0</v>
      </c>
      <c r="T325" s="230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31" t="s">
        <v>156</v>
      </c>
      <c r="AT325" s="231" t="s">
        <v>347</v>
      </c>
      <c r="AU325" s="231" t="s">
        <v>83</v>
      </c>
      <c r="AY325" s="17" t="s">
        <v>114</v>
      </c>
      <c r="BE325" s="232">
        <f>IF(N325="základní",J325,0)</f>
        <v>0</v>
      </c>
      <c r="BF325" s="232">
        <f>IF(N325="snížená",J325,0)</f>
        <v>0</v>
      </c>
      <c r="BG325" s="232">
        <f>IF(N325="zákl. přenesená",J325,0)</f>
        <v>0</v>
      </c>
      <c r="BH325" s="232">
        <f>IF(N325="sníž. přenesená",J325,0)</f>
        <v>0</v>
      </c>
      <c r="BI325" s="232">
        <f>IF(N325="nulová",J325,0)</f>
        <v>0</v>
      </c>
      <c r="BJ325" s="17" t="s">
        <v>81</v>
      </c>
      <c r="BK325" s="232">
        <f>ROUND(I325*H325,2)</f>
        <v>0</v>
      </c>
      <c r="BL325" s="17" t="s">
        <v>120</v>
      </c>
      <c r="BM325" s="231" t="s">
        <v>774</v>
      </c>
    </row>
    <row r="326" s="13" customFormat="1">
      <c r="A326" s="13"/>
      <c r="B326" s="233"/>
      <c r="C326" s="234"/>
      <c r="D326" s="235" t="s">
        <v>122</v>
      </c>
      <c r="E326" s="234"/>
      <c r="F326" s="237" t="s">
        <v>775</v>
      </c>
      <c r="G326" s="234"/>
      <c r="H326" s="238">
        <v>103.02</v>
      </c>
      <c r="I326" s="239"/>
      <c r="J326" s="234"/>
      <c r="K326" s="234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122</v>
      </c>
      <c r="AU326" s="244" t="s">
        <v>83</v>
      </c>
      <c r="AV326" s="13" t="s">
        <v>83</v>
      </c>
      <c r="AW326" s="13" t="s">
        <v>4</v>
      </c>
      <c r="AX326" s="13" t="s">
        <v>81</v>
      </c>
      <c r="AY326" s="244" t="s">
        <v>114</v>
      </c>
    </row>
    <row r="327" s="2" customFormat="1" ht="24.15" customHeight="1">
      <c r="A327" s="38"/>
      <c r="B327" s="39"/>
      <c r="C327" s="271" t="s">
        <v>776</v>
      </c>
      <c r="D327" s="271" t="s">
        <v>347</v>
      </c>
      <c r="E327" s="272" t="s">
        <v>777</v>
      </c>
      <c r="F327" s="273" t="s">
        <v>778</v>
      </c>
      <c r="G327" s="274" t="s">
        <v>164</v>
      </c>
      <c r="H327" s="275">
        <v>41.82</v>
      </c>
      <c r="I327" s="276"/>
      <c r="J327" s="277">
        <f>ROUND(I327*H327,2)</f>
        <v>0</v>
      </c>
      <c r="K327" s="278"/>
      <c r="L327" s="279"/>
      <c r="M327" s="280" t="s">
        <v>1</v>
      </c>
      <c r="N327" s="281" t="s">
        <v>38</v>
      </c>
      <c r="O327" s="91"/>
      <c r="P327" s="229">
        <f>O327*H327</f>
        <v>0</v>
      </c>
      <c r="Q327" s="229">
        <v>0.085999999999999993</v>
      </c>
      <c r="R327" s="229">
        <f>Q327*H327</f>
        <v>3.5965199999999999</v>
      </c>
      <c r="S327" s="229">
        <v>0</v>
      </c>
      <c r="T327" s="230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31" t="s">
        <v>156</v>
      </c>
      <c r="AT327" s="231" t="s">
        <v>347</v>
      </c>
      <c r="AU327" s="231" t="s">
        <v>83</v>
      </c>
      <c r="AY327" s="17" t="s">
        <v>114</v>
      </c>
      <c r="BE327" s="232">
        <f>IF(N327="základní",J327,0)</f>
        <v>0</v>
      </c>
      <c r="BF327" s="232">
        <f>IF(N327="snížená",J327,0)</f>
        <v>0</v>
      </c>
      <c r="BG327" s="232">
        <f>IF(N327="zákl. přenesená",J327,0)</f>
        <v>0</v>
      </c>
      <c r="BH327" s="232">
        <f>IF(N327="sníž. přenesená",J327,0)</f>
        <v>0</v>
      </c>
      <c r="BI327" s="232">
        <f>IF(N327="nulová",J327,0)</f>
        <v>0</v>
      </c>
      <c r="BJ327" s="17" t="s">
        <v>81</v>
      </c>
      <c r="BK327" s="232">
        <f>ROUND(I327*H327,2)</f>
        <v>0</v>
      </c>
      <c r="BL327" s="17" t="s">
        <v>120</v>
      </c>
      <c r="BM327" s="231" t="s">
        <v>779</v>
      </c>
    </row>
    <row r="328" s="13" customFormat="1">
      <c r="A328" s="13"/>
      <c r="B328" s="233"/>
      <c r="C328" s="234"/>
      <c r="D328" s="235" t="s">
        <v>122</v>
      </c>
      <c r="E328" s="234"/>
      <c r="F328" s="237" t="s">
        <v>780</v>
      </c>
      <c r="G328" s="234"/>
      <c r="H328" s="238">
        <v>41.82</v>
      </c>
      <c r="I328" s="239"/>
      <c r="J328" s="234"/>
      <c r="K328" s="234"/>
      <c r="L328" s="240"/>
      <c r="M328" s="241"/>
      <c r="N328" s="242"/>
      <c r="O328" s="242"/>
      <c r="P328" s="242"/>
      <c r="Q328" s="242"/>
      <c r="R328" s="242"/>
      <c r="S328" s="242"/>
      <c r="T328" s="24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4" t="s">
        <v>122</v>
      </c>
      <c r="AU328" s="244" t="s">
        <v>83</v>
      </c>
      <c r="AV328" s="13" t="s">
        <v>83</v>
      </c>
      <c r="AW328" s="13" t="s">
        <v>4</v>
      </c>
      <c r="AX328" s="13" t="s">
        <v>81</v>
      </c>
      <c r="AY328" s="244" t="s">
        <v>114</v>
      </c>
    </row>
    <row r="329" s="2" customFormat="1" ht="24.15" customHeight="1">
      <c r="A329" s="38"/>
      <c r="B329" s="39"/>
      <c r="C329" s="219" t="s">
        <v>781</v>
      </c>
      <c r="D329" s="219" t="s">
        <v>116</v>
      </c>
      <c r="E329" s="220" t="s">
        <v>782</v>
      </c>
      <c r="F329" s="221" t="s">
        <v>783</v>
      </c>
      <c r="G329" s="222" t="s">
        <v>164</v>
      </c>
      <c r="H329" s="223">
        <v>16.5</v>
      </c>
      <c r="I329" s="224"/>
      <c r="J329" s="225">
        <f>ROUND(I329*H329,2)</f>
        <v>0</v>
      </c>
      <c r="K329" s="226"/>
      <c r="L329" s="44"/>
      <c r="M329" s="227" t="s">
        <v>1</v>
      </c>
      <c r="N329" s="228" t="s">
        <v>38</v>
      </c>
      <c r="O329" s="91"/>
      <c r="P329" s="229">
        <f>O329*H329</f>
        <v>0</v>
      </c>
      <c r="Q329" s="229">
        <v>0.12095</v>
      </c>
      <c r="R329" s="229">
        <f>Q329*H329</f>
        <v>1.9956750000000001</v>
      </c>
      <c r="S329" s="229">
        <v>0</v>
      </c>
      <c r="T329" s="230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31" t="s">
        <v>120</v>
      </c>
      <c r="AT329" s="231" t="s">
        <v>116</v>
      </c>
      <c r="AU329" s="231" t="s">
        <v>83</v>
      </c>
      <c r="AY329" s="17" t="s">
        <v>114</v>
      </c>
      <c r="BE329" s="232">
        <f>IF(N329="základní",J329,0)</f>
        <v>0</v>
      </c>
      <c r="BF329" s="232">
        <f>IF(N329="snížená",J329,0)</f>
        <v>0</v>
      </c>
      <c r="BG329" s="232">
        <f>IF(N329="zákl. přenesená",J329,0)</f>
        <v>0</v>
      </c>
      <c r="BH329" s="232">
        <f>IF(N329="sníž. přenesená",J329,0)</f>
        <v>0</v>
      </c>
      <c r="BI329" s="232">
        <f>IF(N329="nulová",J329,0)</f>
        <v>0</v>
      </c>
      <c r="BJ329" s="17" t="s">
        <v>81</v>
      </c>
      <c r="BK329" s="232">
        <f>ROUND(I329*H329,2)</f>
        <v>0</v>
      </c>
      <c r="BL329" s="17" t="s">
        <v>120</v>
      </c>
      <c r="BM329" s="231" t="s">
        <v>784</v>
      </c>
    </row>
    <row r="330" s="2" customFormat="1" ht="16.5" customHeight="1">
      <c r="A330" s="38"/>
      <c r="B330" s="39"/>
      <c r="C330" s="271" t="s">
        <v>785</v>
      </c>
      <c r="D330" s="271" t="s">
        <v>347</v>
      </c>
      <c r="E330" s="272" t="s">
        <v>786</v>
      </c>
      <c r="F330" s="273" t="s">
        <v>787</v>
      </c>
      <c r="G330" s="274" t="s">
        <v>164</v>
      </c>
      <c r="H330" s="275">
        <v>16.829999999999998</v>
      </c>
      <c r="I330" s="276"/>
      <c r="J330" s="277">
        <f>ROUND(I330*H330,2)</f>
        <v>0</v>
      </c>
      <c r="K330" s="278"/>
      <c r="L330" s="279"/>
      <c r="M330" s="280" t="s">
        <v>1</v>
      </c>
      <c r="N330" s="281" t="s">
        <v>38</v>
      </c>
      <c r="O330" s="91"/>
      <c r="P330" s="229">
        <f>O330*H330</f>
        <v>0</v>
      </c>
      <c r="Q330" s="229">
        <v>0.045999999999999999</v>
      </c>
      <c r="R330" s="229">
        <f>Q330*H330</f>
        <v>0.77417999999999987</v>
      </c>
      <c r="S330" s="229">
        <v>0</v>
      </c>
      <c r="T330" s="230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31" t="s">
        <v>156</v>
      </c>
      <c r="AT330" s="231" t="s">
        <v>347</v>
      </c>
      <c r="AU330" s="231" t="s">
        <v>83</v>
      </c>
      <c r="AY330" s="17" t="s">
        <v>114</v>
      </c>
      <c r="BE330" s="232">
        <f>IF(N330="základní",J330,0)</f>
        <v>0</v>
      </c>
      <c r="BF330" s="232">
        <f>IF(N330="snížená",J330,0)</f>
        <v>0</v>
      </c>
      <c r="BG330" s="232">
        <f>IF(N330="zákl. přenesená",J330,0)</f>
        <v>0</v>
      </c>
      <c r="BH330" s="232">
        <f>IF(N330="sníž. přenesená",J330,0)</f>
        <v>0</v>
      </c>
      <c r="BI330" s="232">
        <f>IF(N330="nulová",J330,0)</f>
        <v>0</v>
      </c>
      <c r="BJ330" s="17" t="s">
        <v>81</v>
      </c>
      <c r="BK330" s="232">
        <f>ROUND(I330*H330,2)</f>
        <v>0</v>
      </c>
      <c r="BL330" s="17" t="s">
        <v>120</v>
      </c>
      <c r="BM330" s="231" t="s">
        <v>788</v>
      </c>
    </row>
    <row r="331" s="13" customFormat="1">
      <c r="A331" s="13"/>
      <c r="B331" s="233"/>
      <c r="C331" s="234"/>
      <c r="D331" s="235" t="s">
        <v>122</v>
      </c>
      <c r="E331" s="234"/>
      <c r="F331" s="237" t="s">
        <v>789</v>
      </c>
      <c r="G331" s="234"/>
      <c r="H331" s="238">
        <v>16.829999999999998</v>
      </c>
      <c r="I331" s="239"/>
      <c r="J331" s="234"/>
      <c r="K331" s="234"/>
      <c r="L331" s="240"/>
      <c r="M331" s="241"/>
      <c r="N331" s="242"/>
      <c r="O331" s="242"/>
      <c r="P331" s="242"/>
      <c r="Q331" s="242"/>
      <c r="R331" s="242"/>
      <c r="S331" s="242"/>
      <c r="T331" s="24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4" t="s">
        <v>122</v>
      </c>
      <c r="AU331" s="244" t="s">
        <v>83</v>
      </c>
      <c r="AV331" s="13" t="s">
        <v>83</v>
      </c>
      <c r="AW331" s="13" t="s">
        <v>4</v>
      </c>
      <c r="AX331" s="13" t="s">
        <v>81</v>
      </c>
      <c r="AY331" s="244" t="s">
        <v>114</v>
      </c>
    </row>
    <row r="332" s="2" customFormat="1" ht="33" customHeight="1">
      <c r="A332" s="38"/>
      <c r="B332" s="39"/>
      <c r="C332" s="219" t="s">
        <v>790</v>
      </c>
      <c r="D332" s="219" t="s">
        <v>116</v>
      </c>
      <c r="E332" s="220" t="s">
        <v>791</v>
      </c>
      <c r="F332" s="221" t="s">
        <v>792</v>
      </c>
      <c r="G332" s="222" t="s">
        <v>164</v>
      </c>
      <c r="H332" s="223">
        <v>136</v>
      </c>
      <c r="I332" s="224"/>
      <c r="J332" s="225">
        <f>ROUND(I332*H332,2)</f>
        <v>0</v>
      </c>
      <c r="K332" s="226"/>
      <c r="L332" s="44"/>
      <c r="M332" s="227" t="s">
        <v>1</v>
      </c>
      <c r="N332" s="228" t="s">
        <v>38</v>
      </c>
      <c r="O332" s="91"/>
      <c r="P332" s="229">
        <f>O332*H332</f>
        <v>0</v>
      </c>
      <c r="Q332" s="229">
        <v>0.14041999999999999</v>
      </c>
      <c r="R332" s="229">
        <f>Q332*H332</f>
        <v>19.097119999999997</v>
      </c>
      <c r="S332" s="229">
        <v>0</v>
      </c>
      <c r="T332" s="230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31" t="s">
        <v>120</v>
      </c>
      <c r="AT332" s="231" t="s">
        <v>116</v>
      </c>
      <c r="AU332" s="231" t="s">
        <v>83</v>
      </c>
      <c r="AY332" s="17" t="s">
        <v>114</v>
      </c>
      <c r="BE332" s="232">
        <f>IF(N332="základní",J332,0)</f>
        <v>0</v>
      </c>
      <c r="BF332" s="232">
        <f>IF(N332="snížená",J332,0)</f>
        <v>0</v>
      </c>
      <c r="BG332" s="232">
        <f>IF(N332="zákl. přenesená",J332,0)</f>
        <v>0</v>
      </c>
      <c r="BH332" s="232">
        <f>IF(N332="sníž. přenesená",J332,0)</f>
        <v>0</v>
      </c>
      <c r="BI332" s="232">
        <f>IF(N332="nulová",J332,0)</f>
        <v>0</v>
      </c>
      <c r="BJ332" s="17" t="s">
        <v>81</v>
      </c>
      <c r="BK332" s="232">
        <f>ROUND(I332*H332,2)</f>
        <v>0</v>
      </c>
      <c r="BL332" s="17" t="s">
        <v>120</v>
      </c>
      <c r="BM332" s="231" t="s">
        <v>793</v>
      </c>
    </row>
    <row r="333" s="2" customFormat="1" ht="16.5" customHeight="1">
      <c r="A333" s="38"/>
      <c r="B333" s="39"/>
      <c r="C333" s="271" t="s">
        <v>794</v>
      </c>
      <c r="D333" s="271" t="s">
        <v>347</v>
      </c>
      <c r="E333" s="272" t="s">
        <v>795</v>
      </c>
      <c r="F333" s="273" t="s">
        <v>796</v>
      </c>
      <c r="G333" s="274" t="s">
        <v>164</v>
      </c>
      <c r="H333" s="275">
        <v>138.72</v>
      </c>
      <c r="I333" s="276"/>
      <c r="J333" s="277">
        <f>ROUND(I333*H333,2)</f>
        <v>0</v>
      </c>
      <c r="K333" s="278"/>
      <c r="L333" s="279"/>
      <c r="M333" s="280" t="s">
        <v>1</v>
      </c>
      <c r="N333" s="281" t="s">
        <v>38</v>
      </c>
      <c r="O333" s="91"/>
      <c r="P333" s="229">
        <f>O333*H333</f>
        <v>0</v>
      </c>
      <c r="Q333" s="229">
        <v>0.056120000000000003</v>
      </c>
      <c r="R333" s="229">
        <f>Q333*H333</f>
        <v>7.7849664000000001</v>
      </c>
      <c r="S333" s="229">
        <v>0</v>
      </c>
      <c r="T333" s="230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31" t="s">
        <v>156</v>
      </c>
      <c r="AT333" s="231" t="s">
        <v>347</v>
      </c>
      <c r="AU333" s="231" t="s">
        <v>83</v>
      </c>
      <c r="AY333" s="17" t="s">
        <v>114</v>
      </c>
      <c r="BE333" s="232">
        <f>IF(N333="základní",J333,0)</f>
        <v>0</v>
      </c>
      <c r="BF333" s="232">
        <f>IF(N333="snížená",J333,0)</f>
        <v>0</v>
      </c>
      <c r="BG333" s="232">
        <f>IF(N333="zákl. přenesená",J333,0)</f>
        <v>0</v>
      </c>
      <c r="BH333" s="232">
        <f>IF(N333="sníž. přenesená",J333,0)</f>
        <v>0</v>
      </c>
      <c r="BI333" s="232">
        <f>IF(N333="nulová",J333,0)</f>
        <v>0</v>
      </c>
      <c r="BJ333" s="17" t="s">
        <v>81</v>
      </c>
      <c r="BK333" s="232">
        <f>ROUND(I333*H333,2)</f>
        <v>0</v>
      </c>
      <c r="BL333" s="17" t="s">
        <v>120</v>
      </c>
      <c r="BM333" s="231" t="s">
        <v>797</v>
      </c>
    </row>
    <row r="334" s="13" customFormat="1">
      <c r="A334" s="13"/>
      <c r="B334" s="233"/>
      <c r="C334" s="234"/>
      <c r="D334" s="235" t="s">
        <v>122</v>
      </c>
      <c r="E334" s="234"/>
      <c r="F334" s="237" t="s">
        <v>798</v>
      </c>
      <c r="G334" s="234"/>
      <c r="H334" s="238">
        <v>138.72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122</v>
      </c>
      <c r="AU334" s="244" t="s">
        <v>83</v>
      </c>
      <c r="AV334" s="13" t="s">
        <v>83</v>
      </c>
      <c r="AW334" s="13" t="s">
        <v>4</v>
      </c>
      <c r="AX334" s="13" t="s">
        <v>81</v>
      </c>
      <c r="AY334" s="244" t="s">
        <v>114</v>
      </c>
    </row>
    <row r="335" s="2" customFormat="1" ht="24.15" customHeight="1">
      <c r="A335" s="38"/>
      <c r="B335" s="39"/>
      <c r="C335" s="219" t="s">
        <v>799</v>
      </c>
      <c r="D335" s="219" t="s">
        <v>116</v>
      </c>
      <c r="E335" s="220" t="s">
        <v>800</v>
      </c>
      <c r="F335" s="221" t="s">
        <v>801</v>
      </c>
      <c r="G335" s="222" t="s">
        <v>172</v>
      </c>
      <c r="H335" s="223">
        <v>23.478999999999999</v>
      </c>
      <c r="I335" s="224"/>
      <c r="J335" s="225">
        <f>ROUND(I335*H335,2)</f>
        <v>0</v>
      </c>
      <c r="K335" s="226"/>
      <c r="L335" s="44"/>
      <c r="M335" s="227" t="s">
        <v>1</v>
      </c>
      <c r="N335" s="228" t="s">
        <v>38</v>
      </c>
      <c r="O335" s="91"/>
      <c r="P335" s="229">
        <f>O335*H335</f>
        <v>0</v>
      </c>
      <c r="Q335" s="229">
        <v>2.2563399999999998</v>
      </c>
      <c r="R335" s="229">
        <f>Q335*H335</f>
        <v>52.97660685999999</v>
      </c>
      <c r="S335" s="229">
        <v>0</v>
      </c>
      <c r="T335" s="230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31" t="s">
        <v>120</v>
      </c>
      <c r="AT335" s="231" t="s">
        <v>116</v>
      </c>
      <c r="AU335" s="231" t="s">
        <v>83</v>
      </c>
      <c r="AY335" s="17" t="s">
        <v>114</v>
      </c>
      <c r="BE335" s="232">
        <f>IF(N335="základní",J335,0)</f>
        <v>0</v>
      </c>
      <c r="BF335" s="232">
        <f>IF(N335="snížená",J335,0)</f>
        <v>0</v>
      </c>
      <c r="BG335" s="232">
        <f>IF(N335="zákl. přenesená",J335,0)</f>
        <v>0</v>
      </c>
      <c r="BH335" s="232">
        <f>IF(N335="sníž. přenesená",J335,0)</f>
        <v>0</v>
      </c>
      <c r="BI335" s="232">
        <f>IF(N335="nulová",J335,0)</f>
        <v>0</v>
      </c>
      <c r="BJ335" s="17" t="s">
        <v>81</v>
      </c>
      <c r="BK335" s="232">
        <f>ROUND(I335*H335,2)</f>
        <v>0</v>
      </c>
      <c r="BL335" s="17" t="s">
        <v>120</v>
      </c>
      <c r="BM335" s="231" t="s">
        <v>802</v>
      </c>
    </row>
    <row r="336" s="13" customFormat="1">
      <c r="A336" s="13"/>
      <c r="B336" s="233"/>
      <c r="C336" s="234"/>
      <c r="D336" s="235" t="s">
        <v>122</v>
      </c>
      <c r="E336" s="236" t="s">
        <v>1</v>
      </c>
      <c r="F336" s="237" t="s">
        <v>803</v>
      </c>
      <c r="G336" s="234"/>
      <c r="H336" s="238">
        <v>23.478999999999999</v>
      </c>
      <c r="I336" s="239"/>
      <c r="J336" s="234"/>
      <c r="K336" s="234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122</v>
      </c>
      <c r="AU336" s="244" t="s">
        <v>83</v>
      </c>
      <c r="AV336" s="13" t="s">
        <v>83</v>
      </c>
      <c r="AW336" s="13" t="s">
        <v>30</v>
      </c>
      <c r="AX336" s="13" t="s">
        <v>81</v>
      </c>
      <c r="AY336" s="244" t="s">
        <v>114</v>
      </c>
    </row>
    <row r="337" s="2" customFormat="1" ht="24.15" customHeight="1">
      <c r="A337" s="38"/>
      <c r="B337" s="39"/>
      <c r="C337" s="219" t="s">
        <v>804</v>
      </c>
      <c r="D337" s="219" t="s">
        <v>116</v>
      </c>
      <c r="E337" s="220" t="s">
        <v>805</v>
      </c>
      <c r="F337" s="221" t="s">
        <v>806</v>
      </c>
      <c r="G337" s="222" t="s">
        <v>134</v>
      </c>
      <c r="H337" s="223">
        <v>3226.6199999999999</v>
      </c>
      <c r="I337" s="224"/>
      <c r="J337" s="225">
        <f>ROUND(I337*H337,2)</f>
        <v>0</v>
      </c>
      <c r="K337" s="226"/>
      <c r="L337" s="44"/>
      <c r="M337" s="227" t="s">
        <v>1</v>
      </c>
      <c r="N337" s="228" t="s">
        <v>38</v>
      </c>
      <c r="O337" s="91"/>
      <c r="P337" s="229">
        <f>O337*H337</f>
        <v>0</v>
      </c>
      <c r="Q337" s="229">
        <v>0.00046999999999999999</v>
      </c>
      <c r="R337" s="229">
        <f>Q337*H337</f>
        <v>1.5165114</v>
      </c>
      <c r="S337" s="229">
        <v>0</v>
      </c>
      <c r="T337" s="230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31" t="s">
        <v>120</v>
      </c>
      <c r="AT337" s="231" t="s">
        <v>116</v>
      </c>
      <c r="AU337" s="231" t="s">
        <v>83</v>
      </c>
      <c r="AY337" s="17" t="s">
        <v>114</v>
      </c>
      <c r="BE337" s="232">
        <f>IF(N337="základní",J337,0)</f>
        <v>0</v>
      </c>
      <c r="BF337" s="232">
        <f>IF(N337="snížená",J337,0)</f>
        <v>0</v>
      </c>
      <c r="BG337" s="232">
        <f>IF(N337="zákl. přenesená",J337,0)</f>
        <v>0</v>
      </c>
      <c r="BH337" s="232">
        <f>IF(N337="sníž. přenesená",J337,0)</f>
        <v>0</v>
      </c>
      <c r="BI337" s="232">
        <f>IF(N337="nulová",J337,0)</f>
        <v>0</v>
      </c>
      <c r="BJ337" s="17" t="s">
        <v>81</v>
      </c>
      <c r="BK337" s="232">
        <f>ROUND(I337*H337,2)</f>
        <v>0</v>
      </c>
      <c r="BL337" s="17" t="s">
        <v>120</v>
      </c>
      <c r="BM337" s="231" t="s">
        <v>807</v>
      </c>
    </row>
    <row r="338" s="13" customFormat="1">
      <c r="A338" s="13"/>
      <c r="B338" s="233"/>
      <c r="C338" s="234"/>
      <c r="D338" s="235" t="s">
        <v>122</v>
      </c>
      <c r="E338" s="236" t="s">
        <v>1</v>
      </c>
      <c r="F338" s="237" t="s">
        <v>808</v>
      </c>
      <c r="G338" s="234"/>
      <c r="H338" s="238">
        <v>81.599999999999994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122</v>
      </c>
      <c r="AU338" s="244" t="s">
        <v>83</v>
      </c>
      <c r="AV338" s="13" t="s">
        <v>83</v>
      </c>
      <c r="AW338" s="13" t="s">
        <v>30</v>
      </c>
      <c r="AX338" s="13" t="s">
        <v>73</v>
      </c>
      <c r="AY338" s="244" t="s">
        <v>114</v>
      </c>
    </row>
    <row r="339" s="13" customFormat="1">
      <c r="A339" s="13"/>
      <c r="B339" s="233"/>
      <c r="C339" s="234"/>
      <c r="D339" s="235" t="s">
        <v>122</v>
      </c>
      <c r="E339" s="236" t="s">
        <v>1</v>
      </c>
      <c r="F339" s="237" t="s">
        <v>809</v>
      </c>
      <c r="G339" s="234"/>
      <c r="H339" s="238">
        <v>463.68000000000001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122</v>
      </c>
      <c r="AU339" s="244" t="s">
        <v>83</v>
      </c>
      <c r="AV339" s="13" t="s">
        <v>83</v>
      </c>
      <c r="AW339" s="13" t="s">
        <v>30</v>
      </c>
      <c r="AX339" s="13" t="s">
        <v>73</v>
      </c>
      <c r="AY339" s="244" t="s">
        <v>114</v>
      </c>
    </row>
    <row r="340" s="13" customFormat="1">
      <c r="A340" s="13"/>
      <c r="B340" s="233"/>
      <c r="C340" s="234"/>
      <c r="D340" s="235" t="s">
        <v>122</v>
      </c>
      <c r="E340" s="236" t="s">
        <v>1</v>
      </c>
      <c r="F340" s="237" t="s">
        <v>810</v>
      </c>
      <c r="G340" s="234"/>
      <c r="H340" s="238">
        <v>756.24000000000001</v>
      </c>
      <c r="I340" s="239"/>
      <c r="J340" s="234"/>
      <c r="K340" s="234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122</v>
      </c>
      <c r="AU340" s="244" t="s">
        <v>83</v>
      </c>
      <c r="AV340" s="13" t="s">
        <v>83</v>
      </c>
      <c r="AW340" s="13" t="s">
        <v>30</v>
      </c>
      <c r="AX340" s="13" t="s">
        <v>73</v>
      </c>
      <c r="AY340" s="244" t="s">
        <v>114</v>
      </c>
    </row>
    <row r="341" s="13" customFormat="1">
      <c r="A341" s="13"/>
      <c r="B341" s="233"/>
      <c r="C341" s="234"/>
      <c r="D341" s="235" t="s">
        <v>122</v>
      </c>
      <c r="E341" s="236" t="s">
        <v>1</v>
      </c>
      <c r="F341" s="237" t="s">
        <v>811</v>
      </c>
      <c r="G341" s="234"/>
      <c r="H341" s="238">
        <v>1925.0999999999999</v>
      </c>
      <c r="I341" s="239"/>
      <c r="J341" s="234"/>
      <c r="K341" s="234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122</v>
      </c>
      <c r="AU341" s="244" t="s">
        <v>83</v>
      </c>
      <c r="AV341" s="13" t="s">
        <v>83</v>
      </c>
      <c r="AW341" s="13" t="s">
        <v>30</v>
      </c>
      <c r="AX341" s="13" t="s">
        <v>73</v>
      </c>
      <c r="AY341" s="244" t="s">
        <v>114</v>
      </c>
    </row>
    <row r="342" s="15" customFormat="1">
      <c r="A342" s="15"/>
      <c r="B342" s="255"/>
      <c r="C342" s="256"/>
      <c r="D342" s="235" t="s">
        <v>122</v>
      </c>
      <c r="E342" s="257" t="s">
        <v>1</v>
      </c>
      <c r="F342" s="258" t="s">
        <v>155</v>
      </c>
      <c r="G342" s="256"/>
      <c r="H342" s="259">
        <v>3226.6199999999999</v>
      </c>
      <c r="I342" s="260"/>
      <c r="J342" s="256"/>
      <c r="K342" s="256"/>
      <c r="L342" s="261"/>
      <c r="M342" s="262"/>
      <c r="N342" s="263"/>
      <c r="O342" s="263"/>
      <c r="P342" s="263"/>
      <c r="Q342" s="263"/>
      <c r="R342" s="263"/>
      <c r="S342" s="263"/>
      <c r="T342" s="264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5" t="s">
        <v>122</v>
      </c>
      <c r="AU342" s="265" t="s">
        <v>83</v>
      </c>
      <c r="AV342" s="15" t="s">
        <v>120</v>
      </c>
      <c r="AW342" s="15" t="s">
        <v>30</v>
      </c>
      <c r="AX342" s="15" t="s">
        <v>81</v>
      </c>
      <c r="AY342" s="265" t="s">
        <v>114</v>
      </c>
    </row>
    <row r="343" s="2" customFormat="1" ht="24.15" customHeight="1">
      <c r="A343" s="38"/>
      <c r="B343" s="39"/>
      <c r="C343" s="219" t="s">
        <v>812</v>
      </c>
      <c r="D343" s="219" t="s">
        <v>116</v>
      </c>
      <c r="E343" s="220" t="s">
        <v>813</v>
      </c>
      <c r="F343" s="221" t="s">
        <v>814</v>
      </c>
      <c r="G343" s="222" t="s">
        <v>164</v>
      </c>
      <c r="H343" s="223">
        <v>118</v>
      </c>
      <c r="I343" s="224"/>
      <c r="J343" s="225">
        <f>ROUND(I343*H343,2)</f>
        <v>0</v>
      </c>
      <c r="K343" s="226"/>
      <c r="L343" s="44"/>
      <c r="M343" s="227" t="s">
        <v>1</v>
      </c>
      <c r="N343" s="228" t="s">
        <v>38</v>
      </c>
      <c r="O343" s="91"/>
      <c r="P343" s="229">
        <f>O343*H343</f>
        <v>0</v>
      </c>
      <c r="Q343" s="229">
        <v>0</v>
      </c>
      <c r="R343" s="229">
        <f>Q343*H343</f>
        <v>0</v>
      </c>
      <c r="S343" s="229">
        <v>0</v>
      </c>
      <c r="T343" s="230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31" t="s">
        <v>120</v>
      </c>
      <c r="AT343" s="231" t="s">
        <v>116</v>
      </c>
      <c r="AU343" s="231" t="s">
        <v>83</v>
      </c>
      <c r="AY343" s="17" t="s">
        <v>114</v>
      </c>
      <c r="BE343" s="232">
        <f>IF(N343="základní",J343,0)</f>
        <v>0</v>
      </c>
      <c r="BF343" s="232">
        <f>IF(N343="snížená",J343,0)</f>
        <v>0</v>
      </c>
      <c r="BG343" s="232">
        <f>IF(N343="zákl. přenesená",J343,0)</f>
        <v>0</v>
      </c>
      <c r="BH343" s="232">
        <f>IF(N343="sníž. přenesená",J343,0)</f>
        <v>0</v>
      </c>
      <c r="BI343" s="232">
        <f>IF(N343="nulová",J343,0)</f>
        <v>0</v>
      </c>
      <c r="BJ343" s="17" t="s">
        <v>81</v>
      </c>
      <c r="BK343" s="232">
        <f>ROUND(I343*H343,2)</f>
        <v>0</v>
      </c>
      <c r="BL343" s="17" t="s">
        <v>120</v>
      </c>
      <c r="BM343" s="231" t="s">
        <v>815</v>
      </c>
    </row>
    <row r="344" s="2" customFormat="1" ht="37.8" customHeight="1">
      <c r="A344" s="38"/>
      <c r="B344" s="39"/>
      <c r="C344" s="219" t="s">
        <v>816</v>
      </c>
      <c r="D344" s="219" t="s">
        <v>116</v>
      </c>
      <c r="E344" s="220" t="s">
        <v>817</v>
      </c>
      <c r="F344" s="221" t="s">
        <v>818</v>
      </c>
      <c r="G344" s="222" t="s">
        <v>164</v>
      </c>
      <c r="H344" s="223">
        <v>41.5</v>
      </c>
      <c r="I344" s="224"/>
      <c r="J344" s="225">
        <f>ROUND(I344*H344,2)</f>
        <v>0</v>
      </c>
      <c r="K344" s="226"/>
      <c r="L344" s="44"/>
      <c r="M344" s="227" t="s">
        <v>1</v>
      </c>
      <c r="N344" s="228" t="s">
        <v>38</v>
      </c>
      <c r="O344" s="91"/>
      <c r="P344" s="229">
        <f>O344*H344</f>
        <v>0</v>
      </c>
      <c r="Q344" s="229">
        <v>0.29221000000000003</v>
      </c>
      <c r="R344" s="229">
        <f>Q344*H344</f>
        <v>12.126715000000001</v>
      </c>
      <c r="S344" s="229">
        <v>0</v>
      </c>
      <c r="T344" s="230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31" t="s">
        <v>120</v>
      </c>
      <c r="AT344" s="231" t="s">
        <v>116</v>
      </c>
      <c r="AU344" s="231" t="s">
        <v>83</v>
      </c>
      <c r="AY344" s="17" t="s">
        <v>114</v>
      </c>
      <c r="BE344" s="232">
        <f>IF(N344="základní",J344,0)</f>
        <v>0</v>
      </c>
      <c r="BF344" s="232">
        <f>IF(N344="snížená",J344,0)</f>
        <v>0</v>
      </c>
      <c r="BG344" s="232">
        <f>IF(N344="zákl. přenesená",J344,0)</f>
        <v>0</v>
      </c>
      <c r="BH344" s="232">
        <f>IF(N344="sníž. přenesená",J344,0)</f>
        <v>0</v>
      </c>
      <c r="BI344" s="232">
        <f>IF(N344="nulová",J344,0)</f>
        <v>0</v>
      </c>
      <c r="BJ344" s="17" t="s">
        <v>81</v>
      </c>
      <c r="BK344" s="232">
        <f>ROUND(I344*H344,2)</f>
        <v>0</v>
      </c>
      <c r="BL344" s="17" t="s">
        <v>120</v>
      </c>
      <c r="BM344" s="231" t="s">
        <v>819</v>
      </c>
    </row>
    <row r="345" s="13" customFormat="1">
      <c r="A345" s="13"/>
      <c r="B345" s="233"/>
      <c r="C345" s="234"/>
      <c r="D345" s="235" t="s">
        <v>122</v>
      </c>
      <c r="E345" s="236" t="s">
        <v>1</v>
      </c>
      <c r="F345" s="237" t="s">
        <v>820</v>
      </c>
      <c r="G345" s="234"/>
      <c r="H345" s="238">
        <v>30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122</v>
      </c>
      <c r="AU345" s="244" t="s">
        <v>83</v>
      </c>
      <c r="AV345" s="13" t="s">
        <v>83</v>
      </c>
      <c r="AW345" s="13" t="s">
        <v>30</v>
      </c>
      <c r="AX345" s="13" t="s">
        <v>73</v>
      </c>
      <c r="AY345" s="244" t="s">
        <v>114</v>
      </c>
    </row>
    <row r="346" s="13" customFormat="1">
      <c r="A346" s="13"/>
      <c r="B346" s="233"/>
      <c r="C346" s="234"/>
      <c r="D346" s="235" t="s">
        <v>122</v>
      </c>
      <c r="E346" s="236" t="s">
        <v>1</v>
      </c>
      <c r="F346" s="237" t="s">
        <v>821</v>
      </c>
      <c r="G346" s="234"/>
      <c r="H346" s="238">
        <v>11.5</v>
      </c>
      <c r="I346" s="239"/>
      <c r="J346" s="234"/>
      <c r="K346" s="234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122</v>
      </c>
      <c r="AU346" s="244" t="s">
        <v>83</v>
      </c>
      <c r="AV346" s="13" t="s">
        <v>83</v>
      </c>
      <c r="AW346" s="13" t="s">
        <v>30</v>
      </c>
      <c r="AX346" s="13" t="s">
        <v>73</v>
      </c>
      <c r="AY346" s="244" t="s">
        <v>114</v>
      </c>
    </row>
    <row r="347" s="15" customFormat="1">
      <c r="A347" s="15"/>
      <c r="B347" s="255"/>
      <c r="C347" s="256"/>
      <c r="D347" s="235" t="s">
        <v>122</v>
      </c>
      <c r="E347" s="257" t="s">
        <v>1</v>
      </c>
      <c r="F347" s="258" t="s">
        <v>155</v>
      </c>
      <c r="G347" s="256"/>
      <c r="H347" s="259">
        <v>41.5</v>
      </c>
      <c r="I347" s="260"/>
      <c r="J347" s="256"/>
      <c r="K347" s="256"/>
      <c r="L347" s="261"/>
      <c r="M347" s="262"/>
      <c r="N347" s="263"/>
      <c r="O347" s="263"/>
      <c r="P347" s="263"/>
      <c r="Q347" s="263"/>
      <c r="R347" s="263"/>
      <c r="S347" s="263"/>
      <c r="T347" s="26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65" t="s">
        <v>122</v>
      </c>
      <c r="AU347" s="265" t="s">
        <v>83</v>
      </c>
      <c r="AV347" s="15" t="s">
        <v>120</v>
      </c>
      <c r="AW347" s="15" t="s">
        <v>30</v>
      </c>
      <c r="AX347" s="15" t="s">
        <v>81</v>
      </c>
      <c r="AY347" s="265" t="s">
        <v>114</v>
      </c>
    </row>
    <row r="348" s="2" customFormat="1" ht="24.15" customHeight="1">
      <c r="A348" s="38"/>
      <c r="B348" s="39"/>
      <c r="C348" s="219" t="s">
        <v>822</v>
      </c>
      <c r="D348" s="219" t="s">
        <v>116</v>
      </c>
      <c r="E348" s="220" t="s">
        <v>823</v>
      </c>
      <c r="F348" s="221" t="s">
        <v>824</v>
      </c>
      <c r="G348" s="222" t="s">
        <v>134</v>
      </c>
      <c r="H348" s="223">
        <v>20</v>
      </c>
      <c r="I348" s="224"/>
      <c r="J348" s="225">
        <f>ROUND(I348*H348,2)</f>
        <v>0</v>
      </c>
      <c r="K348" s="226"/>
      <c r="L348" s="44"/>
      <c r="M348" s="227" t="s">
        <v>1</v>
      </c>
      <c r="N348" s="228" t="s">
        <v>38</v>
      </c>
      <c r="O348" s="91"/>
      <c r="P348" s="229">
        <f>O348*H348</f>
        <v>0</v>
      </c>
      <c r="Q348" s="229">
        <v>0</v>
      </c>
      <c r="R348" s="229">
        <f>Q348*H348</f>
        <v>0</v>
      </c>
      <c r="S348" s="229">
        <v>0</v>
      </c>
      <c r="T348" s="230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31" t="s">
        <v>120</v>
      </c>
      <c r="AT348" s="231" t="s">
        <v>116</v>
      </c>
      <c r="AU348" s="231" t="s">
        <v>83</v>
      </c>
      <c r="AY348" s="17" t="s">
        <v>114</v>
      </c>
      <c r="BE348" s="232">
        <f>IF(N348="základní",J348,0)</f>
        <v>0</v>
      </c>
      <c r="BF348" s="232">
        <f>IF(N348="snížená",J348,0)</f>
        <v>0</v>
      </c>
      <c r="BG348" s="232">
        <f>IF(N348="zákl. přenesená",J348,0)</f>
        <v>0</v>
      </c>
      <c r="BH348" s="232">
        <f>IF(N348="sníž. přenesená",J348,0)</f>
        <v>0</v>
      </c>
      <c r="BI348" s="232">
        <f>IF(N348="nulová",J348,0)</f>
        <v>0</v>
      </c>
      <c r="BJ348" s="17" t="s">
        <v>81</v>
      </c>
      <c r="BK348" s="232">
        <f>ROUND(I348*H348,2)</f>
        <v>0</v>
      </c>
      <c r="BL348" s="17" t="s">
        <v>120</v>
      </c>
      <c r="BM348" s="231" t="s">
        <v>825</v>
      </c>
    </row>
    <row r="349" s="13" customFormat="1">
      <c r="A349" s="13"/>
      <c r="B349" s="233"/>
      <c r="C349" s="234"/>
      <c r="D349" s="235" t="s">
        <v>122</v>
      </c>
      <c r="E349" s="236" t="s">
        <v>1</v>
      </c>
      <c r="F349" s="237" t="s">
        <v>334</v>
      </c>
      <c r="G349" s="234"/>
      <c r="H349" s="238">
        <v>20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122</v>
      </c>
      <c r="AU349" s="244" t="s">
        <v>83</v>
      </c>
      <c r="AV349" s="13" t="s">
        <v>83</v>
      </c>
      <c r="AW349" s="13" t="s">
        <v>30</v>
      </c>
      <c r="AX349" s="13" t="s">
        <v>81</v>
      </c>
      <c r="AY349" s="244" t="s">
        <v>114</v>
      </c>
    </row>
    <row r="350" s="12" customFormat="1" ht="22.8" customHeight="1">
      <c r="A350" s="12"/>
      <c r="B350" s="203"/>
      <c r="C350" s="204"/>
      <c r="D350" s="205" t="s">
        <v>72</v>
      </c>
      <c r="E350" s="217" t="s">
        <v>826</v>
      </c>
      <c r="F350" s="217" t="s">
        <v>827</v>
      </c>
      <c r="G350" s="204"/>
      <c r="H350" s="204"/>
      <c r="I350" s="207"/>
      <c r="J350" s="218">
        <f>BK350</f>
        <v>0</v>
      </c>
      <c r="K350" s="204"/>
      <c r="L350" s="209"/>
      <c r="M350" s="210"/>
      <c r="N350" s="211"/>
      <c r="O350" s="211"/>
      <c r="P350" s="212">
        <f>P351</f>
        <v>0</v>
      </c>
      <c r="Q350" s="211"/>
      <c r="R350" s="212">
        <f>R351</f>
        <v>0</v>
      </c>
      <c r="S350" s="211"/>
      <c r="T350" s="213">
        <f>T351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14" t="s">
        <v>81</v>
      </c>
      <c r="AT350" s="215" t="s">
        <v>72</v>
      </c>
      <c r="AU350" s="215" t="s">
        <v>81</v>
      </c>
      <c r="AY350" s="214" t="s">
        <v>114</v>
      </c>
      <c r="BK350" s="216">
        <f>BK351</f>
        <v>0</v>
      </c>
    </row>
    <row r="351" s="2" customFormat="1" ht="33" customHeight="1">
      <c r="A351" s="38"/>
      <c r="B351" s="39"/>
      <c r="C351" s="219" t="s">
        <v>828</v>
      </c>
      <c r="D351" s="219" t="s">
        <v>116</v>
      </c>
      <c r="E351" s="220" t="s">
        <v>829</v>
      </c>
      <c r="F351" s="221" t="s">
        <v>830</v>
      </c>
      <c r="G351" s="222" t="s">
        <v>213</v>
      </c>
      <c r="H351" s="223">
        <v>4903.5309999999999</v>
      </c>
      <c r="I351" s="224"/>
      <c r="J351" s="225">
        <f>ROUND(I351*H351,2)</f>
        <v>0</v>
      </c>
      <c r="K351" s="226"/>
      <c r="L351" s="44"/>
      <c r="M351" s="227" t="s">
        <v>1</v>
      </c>
      <c r="N351" s="228" t="s">
        <v>38</v>
      </c>
      <c r="O351" s="91"/>
      <c r="P351" s="229">
        <f>O351*H351</f>
        <v>0</v>
      </c>
      <c r="Q351" s="229">
        <v>0</v>
      </c>
      <c r="R351" s="229">
        <f>Q351*H351</f>
        <v>0</v>
      </c>
      <c r="S351" s="229">
        <v>0</v>
      </c>
      <c r="T351" s="230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31" t="s">
        <v>120</v>
      </c>
      <c r="AT351" s="231" t="s">
        <v>116</v>
      </c>
      <c r="AU351" s="231" t="s">
        <v>83</v>
      </c>
      <c r="AY351" s="17" t="s">
        <v>114</v>
      </c>
      <c r="BE351" s="232">
        <f>IF(N351="základní",J351,0)</f>
        <v>0</v>
      </c>
      <c r="BF351" s="232">
        <f>IF(N351="snížená",J351,0)</f>
        <v>0</v>
      </c>
      <c r="BG351" s="232">
        <f>IF(N351="zákl. přenesená",J351,0)</f>
        <v>0</v>
      </c>
      <c r="BH351" s="232">
        <f>IF(N351="sníž. přenesená",J351,0)</f>
        <v>0</v>
      </c>
      <c r="BI351" s="232">
        <f>IF(N351="nulová",J351,0)</f>
        <v>0</v>
      </c>
      <c r="BJ351" s="17" t="s">
        <v>81</v>
      </c>
      <c r="BK351" s="232">
        <f>ROUND(I351*H351,2)</f>
        <v>0</v>
      </c>
      <c r="BL351" s="17" t="s">
        <v>120</v>
      </c>
      <c r="BM351" s="231" t="s">
        <v>831</v>
      </c>
    </row>
    <row r="352" s="12" customFormat="1" ht="25.92" customHeight="1">
      <c r="A352" s="12"/>
      <c r="B352" s="203"/>
      <c r="C352" s="204"/>
      <c r="D352" s="205" t="s">
        <v>72</v>
      </c>
      <c r="E352" s="206" t="s">
        <v>832</v>
      </c>
      <c r="F352" s="206" t="s">
        <v>833</v>
      </c>
      <c r="G352" s="204"/>
      <c r="H352" s="204"/>
      <c r="I352" s="207"/>
      <c r="J352" s="208">
        <f>BK352</f>
        <v>0</v>
      </c>
      <c r="K352" s="204"/>
      <c r="L352" s="209"/>
      <c r="M352" s="210"/>
      <c r="N352" s="211"/>
      <c r="O352" s="211"/>
      <c r="P352" s="212">
        <f>P353</f>
        <v>0</v>
      </c>
      <c r="Q352" s="211"/>
      <c r="R352" s="212">
        <f>R353</f>
        <v>0.028000000000000001</v>
      </c>
      <c r="S352" s="211"/>
      <c r="T352" s="213">
        <f>T353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4" t="s">
        <v>83</v>
      </c>
      <c r="AT352" s="215" t="s">
        <v>72</v>
      </c>
      <c r="AU352" s="215" t="s">
        <v>73</v>
      </c>
      <c r="AY352" s="214" t="s">
        <v>114</v>
      </c>
      <c r="BK352" s="216">
        <f>BK353</f>
        <v>0</v>
      </c>
    </row>
    <row r="353" s="12" customFormat="1" ht="22.8" customHeight="1">
      <c r="A353" s="12"/>
      <c r="B353" s="203"/>
      <c r="C353" s="204"/>
      <c r="D353" s="205" t="s">
        <v>72</v>
      </c>
      <c r="E353" s="217" t="s">
        <v>834</v>
      </c>
      <c r="F353" s="217" t="s">
        <v>835</v>
      </c>
      <c r="G353" s="204"/>
      <c r="H353" s="204"/>
      <c r="I353" s="207"/>
      <c r="J353" s="218">
        <f>BK353</f>
        <v>0</v>
      </c>
      <c r="K353" s="204"/>
      <c r="L353" s="209"/>
      <c r="M353" s="210"/>
      <c r="N353" s="211"/>
      <c r="O353" s="211"/>
      <c r="P353" s="212">
        <f>SUM(P354:P361)</f>
        <v>0</v>
      </c>
      <c r="Q353" s="211"/>
      <c r="R353" s="212">
        <f>SUM(R354:R361)</f>
        <v>0.028000000000000001</v>
      </c>
      <c r="S353" s="211"/>
      <c r="T353" s="213">
        <f>SUM(T354:T361)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4" t="s">
        <v>83</v>
      </c>
      <c r="AT353" s="215" t="s">
        <v>72</v>
      </c>
      <c r="AU353" s="215" t="s">
        <v>81</v>
      </c>
      <c r="AY353" s="214" t="s">
        <v>114</v>
      </c>
      <c r="BK353" s="216">
        <f>SUM(BK354:BK361)</f>
        <v>0</v>
      </c>
    </row>
    <row r="354" s="2" customFormat="1" ht="24.15" customHeight="1">
      <c r="A354" s="38"/>
      <c r="B354" s="39"/>
      <c r="C354" s="219" t="s">
        <v>836</v>
      </c>
      <c r="D354" s="219" t="s">
        <v>116</v>
      </c>
      <c r="E354" s="220" t="s">
        <v>837</v>
      </c>
      <c r="F354" s="221" t="s">
        <v>838</v>
      </c>
      <c r="G354" s="222" t="s">
        <v>134</v>
      </c>
      <c r="H354" s="223">
        <v>24</v>
      </c>
      <c r="I354" s="224"/>
      <c r="J354" s="225">
        <f>ROUND(I354*H354,2)</f>
        <v>0</v>
      </c>
      <c r="K354" s="226"/>
      <c r="L354" s="44"/>
      <c r="M354" s="227" t="s">
        <v>1</v>
      </c>
      <c r="N354" s="228" t="s">
        <v>38</v>
      </c>
      <c r="O354" s="91"/>
      <c r="P354" s="229">
        <f>O354*H354</f>
        <v>0</v>
      </c>
      <c r="Q354" s="229">
        <v>0</v>
      </c>
      <c r="R354" s="229">
        <f>Q354*H354</f>
        <v>0</v>
      </c>
      <c r="S354" s="229">
        <v>0</v>
      </c>
      <c r="T354" s="230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31" t="s">
        <v>200</v>
      </c>
      <c r="AT354" s="231" t="s">
        <v>116</v>
      </c>
      <c r="AU354" s="231" t="s">
        <v>83</v>
      </c>
      <c r="AY354" s="17" t="s">
        <v>114</v>
      </c>
      <c r="BE354" s="232">
        <f>IF(N354="základní",J354,0)</f>
        <v>0</v>
      </c>
      <c r="BF354" s="232">
        <f>IF(N354="snížená",J354,0)</f>
        <v>0</v>
      </c>
      <c r="BG354" s="232">
        <f>IF(N354="zákl. přenesená",J354,0)</f>
        <v>0</v>
      </c>
      <c r="BH354" s="232">
        <f>IF(N354="sníž. přenesená",J354,0)</f>
        <v>0</v>
      </c>
      <c r="BI354" s="232">
        <f>IF(N354="nulová",J354,0)</f>
        <v>0</v>
      </c>
      <c r="BJ354" s="17" t="s">
        <v>81</v>
      </c>
      <c r="BK354" s="232">
        <f>ROUND(I354*H354,2)</f>
        <v>0</v>
      </c>
      <c r="BL354" s="17" t="s">
        <v>200</v>
      </c>
      <c r="BM354" s="231" t="s">
        <v>839</v>
      </c>
    </row>
    <row r="355" s="2" customFormat="1" ht="16.5" customHeight="1">
      <c r="A355" s="38"/>
      <c r="B355" s="39"/>
      <c r="C355" s="271" t="s">
        <v>840</v>
      </c>
      <c r="D355" s="271" t="s">
        <v>347</v>
      </c>
      <c r="E355" s="272" t="s">
        <v>841</v>
      </c>
      <c r="F355" s="273" t="s">
        <v>842</v>
      </c>
      <c r="G355" s="274" t="s">
        <v>213</v>
      </c>
      <c r="H355" s="275">
        <v>0.0080000000000000002</v>
      </c>
      <c r="I355" s="276"/>
      <c r="J355" s="277">
        <f>ROUND(I355*H355,2)</f>
        <v>0</v>
      </c>
      <c r="K355" s="278"/>
      <c r="L355" s="279"/>
      <c r="M355" s="280" t="s">
        <v>1</v>
      </c>
      <c r="N355" s="281" t="s">
        <v>38</v>
      </c>
      <c r="O355" s="91"/>
      <c r="P355" s="229">
        <f>O355*H355</f>
        <v>0</v>
      </c>
      <c r="Q355" s="229">
        <v>1</v>
      </c>
      <c r="R355" s="229">
        <f>Q355*H355</f>
        <v>0.0080000000000000002</v>
      </c>
      <c r="S355" s="229">
        <v>0</v>
      </c>
      <c r="T355" s="230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31" t="s">
        <v>279</v>
      </c>
      <c r="AT355" s="231" t="s">
        <v>347</v>
      </c>
      <c r="AU355" s="231" t="s">
        <v>83</v>
      </c>
      <c r="AY355" s="17" t="s">
        <v>114</v>
      </c>
      <c r="BE355" s="232">
        <f>IF(N355="základní",J355,0)</f>
        <v>0</v>
      </c>
      <c r="BF355" s="232">
        <f>IF(N355="snížená",J355,0)</f>
        <v>0</v>
      </c>
      <c r="BG355" s="232">
        <f>IF(N355="zákl. přenesená",J355,0)</f>
        <v>0</v>
      </c>
      <c r="BH355" s="232">
        <f>IF(N355="sníž. přenesená",J355,0)</f>
        <v>0</v>
      </c>
      <c r="BI355" s="232">
        <f>IF(N355="nulová",J355,0)</f>
        <v>0</v>
      </c>
      <c r="BJ355" s="17" t="s">
        <v>81</v>
      </c>
      <c r="BK355" s="232">
        <f>ROUND(I355*H355,2)</f>
        <v>0</v>
      </c>
      <c r="BL355" s="17" t="s">
        <v>200</v>
      </c>
      <c r="BM355" s="231" t="s">
        <v>843</v>
      </c>
    </row>
    <row r="356" s="13" customFormat="1">
      <c r="A356" s="13"/>
      <c r="B356" s="233"/>
      <c r="C356" s="234"/>
      <c r="D356" s="235" t="s">
        <v>122</v>
      </c>
      <c r="E356" s="234"/>
      <c r="F356" s="237" t="s">
        <v>844</v>
      </c>
      <c r="G356" s="234"/>
      <c r="H356" s="238">
        <v>0.0080000000000000002</v>
      </c>
      <c r="I356" s="239"/>
      <c r="J356" s="234"/>
      <c r="K356" s="234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122</v>
      </c>
      <c r="AU356" s="244" t="s">
        <v>83</v>
      </c>
      <c r="AV356" s="13" t="s">
        <v>83</v>
      </c>
      <c r="AW356" s="13" t="s">
        <v>4</v>
      </c>
      <c r="AX356" s="13" t="s">
        <v>81</v>
      </c>
      <c r="AY356" s="244" t="s">
        <v>114</v>
      </c>
    </row>
    <row r="357" s="2" customFormat="1" ht="24.15" customHeight="1">
      <c r="A357" s="38"/>
      <c r="B357" s="39"/>
      <c r="C357" s="219" t="s">
        <v>845</v>
      </c>
      <c r="D357" s="219" t="s">
        <v>116</v>
      </c>
      <c r="E357" s="220" t="s">
        <v>846</v>
      </c>
      <c r="F357" s="221" t="s">
        <v>847</v>
      </c>
      <c r="G357" s="222" t="s">
        <v>134</v>
      </c>
      <c r="H357" s="223">
        <v>48</v>
      </c>
      <c r="I357" s="224"/>
      <c r="J357" s="225">
        <f>ROUND(I357*H357,2)</f>
        <v>0</v>
      </c>
      <c r="K357" s="226"/>
      <c r="L357" s="44"/>
      <c r="M357" s="227" t="s">
        <v>1</v>
      </c>
      <c r="N357" s="228" t="s">
        <v>38</v>
      </c>
      <c r="O357" s="91"/>
      <c r="P357" s="229">
        <f>O357*H357</f>
        <v>0</v>
      </c>
      <c r="Q357" s="229">
        <v>0</v>
      </c>
      <c r="R357" s="229">
        <f>Q357*H357</f>
        <v>0</v>
      </c>
      <c r="S357" s="229">
        <v>0</v>
      </c>
      <c r="T357" s="230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31" t="s">
        <v>200</v>
      </c>
      <c r="AT357" s="231" t="s">
        <v>116</v>
      </c>
      <c r="AU357" s="231" t="s">
        <v>83</v>
      </c>
      <c r="AY357" s="17" t="s">
        <v>114</v>
      </c>
      <c r="BE357" s="232">
        <f>IF(N357="základní",J357,0)</f>
        <v>0</v>
      </c>
      <c r="BF357" s="232">
        <f>IF(N357="snížená",J357,0)</f>
        <v>0</v>
      </c>
      <c r="BG357" s="232">
        <f>IF(N357="zákl. přenesená",J357,0)</f>
        <v>0</v>
      </c>
      <c r="BH357" s="232">
        <f>IF(N357="sníž. přenesená",J357,0)</f>
        <v>0</v>
      </c>
      <c r="BI357" s="232">
        <f>IF(N357="nulová",J357,0)</f>
        <v>0</v>
      </c>
      <c r="BJ357" s="17" t="s">
        <v>81</v>
      </c>
      <c r="BK357" s="232">
        <f>ROUND(I357*H357,2)</f>
        <v>0</v>
      </c>
      <c r="BL357" s="17" t="s">
        <v>200</v>
      </c>
      <c r="BM357" s="231" t="s">
        <v>848</v>
      </c>
    </row>
    <row r="358" s="13" customFormat="1">
      <c r="A358" s="13"/>
      <c r="B358" s="233"/>
      <c r="C358" s="234"/>
      <c r="D358" s="235" t="s">
        <v>122</v>
      </c>
      <c r="E358" s="236" t="s">
        <v>1</v>
      </c>
      <c r="F358" s="237" t="s">
        <v>849</v>
      </c>
      <c r="G358" s="234"/>
      <c r="H358" s="238">
        <v>48</v>
      </c>
      <c r="I358" s="239"/>
      <c r="J358" s="234"/>
      <c r="K358" s="234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122</v>
      </c>
      <c r="AU358" s="244" t="s">
        <v>83</v>
      </c>
      <c r="AV358" s="13" t="s">
        <v>83</v>
      </c>
      <c r="AW358" s="13" t="s">
        <v>30</v>
      </c>
      <c r="AX358" s="13" t="s">
        <v>81</v>
      </c>
      <c r="AY358" s="244" t="s">
        <v>114</v>
      </c>
    </row>
    <row r="359" s="2" customFormat="1" ht="16.5" customHeight="1">
      <c r="A359" s="38"/>
      <c r="B359" s="39"/>
      <c r="C359" s="271" t="s">
        <v>850</v>
      </c>
      <c r="D359" s="271" t="s">
        <v>347</v>
      </c>
      <c r="E359" s="272" t="s">
        <v>851</v>
      </c>
      <c r="F359" s="273" t="s">
        <v>852</v>
      </c>
      <c r="G359" s="274" t="s">
        <v>213</v>
      </c>
      <c r="H359" s="275">
        <v>0.02</v>
      </c>
      <c r="I359" s="276"/>
      <c r="J359" s="277">
        <f>ROUND(I359*H359,2)</f>
        <v>0</v>
      </c>
      <c r="K359" s="278"/>
      <c r="L359" s="279"/>
      <c r="M359" s="280" t="s">
        <v>1</v>
      </c>
      <c r="N359" s="281" t="s">
        <v>38</v>
      </c>
      <c r="O359" s="91"/>
      <c r="P359" s="229">
        <f>O359*H359</f>
        <v>0</v>
      </c>
      <c r="Q359" s="229">
        <v>1</v>
      </c>
      <c r="R359" s="229">
        <f>Q359*H359</f>
        <v>0.02</v>
      </c>
      <c r="S359" s="229">
        <v>0</v>
      </c>
      <c r="T359" s="230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31" t="s">
        <v>279</v>
      </c>
      <c r="AT359" s="231" t="s">
        <v>347</v>
      </c>
      <c r="AU359" s="231" t="s">
        <v>83</v>
      </c>
      <c r="AY359" s="17" t="s">
        <v>114</v>
      </c>
      <c r="BE359" s="232">
        <f>IF(N359="základní",J359,0)</f>
        <v>0</v>
      </c>
      <c r="BF359" s="232">
        <f>IF(N359="snížená",J359,0)</f>
        <v>0</v>
      </c>
      <c r="BG359" s="232">
        <f>IF(N359="zákl. přenesená",J359,0)</f>
        <v>0</v>
      </c>
      <c r="BH359" s="232">
        <f>IF(N359="sníž. přenesená",J359,0)</f>
        <v>0</v>
      </c>
      <c r="BI359" s="232">
        <f>IF(N359="nulová",J359,0)</f>
        <v>0</v>
      </c>
      <c r="BJ359" s="17" t="s">
        <v>81</v>
      </c>
      <c r="BK359" s="232">
        <f>ROUND(I359*H359,2)</f>
        <v>0</v>
      </c>
      <c r="BL359" s="17" t="s">
        <v>200</v>
      </c>
      <c r="BM359" s="231" t="s">
        <v>853</v>
      </c>
    </row>
    <row r="360" s="13" customFormat="1">
      <c r="A360" s="13"/>
      <c r="B360" s="233"/>
      <c r="C360" s="234"/>
      <c r="D360" s="235" t="s">
        <v>122</v>
      </c>
      <c r="E360" s="234"/>
      <c r="F360" s="237" t="s">
        <v>854</v>
      </c>
      <c r="G360" s="234"/>
      <c r="H360" s="238">
        <v>0.02</v>
      </c>
      <c r="I360" s="239"/>
      <c r="J360" s="234"/>
      <c r="K360" s="234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122</v>
      </c>
      <c r="AU360" s="244" t="s">
        <v>83</v>
      </c>
      <c r="AV360" s="13" t="s">
        <v>83</v>
      </c>
      <c r="AW360" s="13" t="s">
        <v>4</v>
      </c>
      <c r="AX360" s="13" t="s">
        <v>81</v>
      </c>
      <c r="AY360" s="244" t="s">
        <v>114</v>
      </c>
    </row>
    <row r="361" s="2" customFormat="1" ht="24.15" customHeight="1">
      <c r="A361" s="38"/>
      <c r="B361" s="39"/>
      <c r="C361" s="219" t="s">
        <v>855</v>
      </c>
      <c r="D361" s="219" t="s">
        <v>116</v>
      </c>
      <c r="E361" s="220" t="s">
        <v>856</v>
      </c>
      <c r="F361" s="221" t="s">
        <v>857</v>
      </c>
      <c r="G361" s="222" t="s">
        <v>213</v>
      </c>
      <c r="H361" s="223">
        <v>0.028000000000000001</v>
      </c>
      <c r="I361" s="224"/>
      <c r="J361" s="225">
        <f>ROUND(I361*H361,2)</f>
        <v>0</v>
      </c>
      <c r="K361" s="226"/>
      <c r="L361" s="44"/>
      <c r="M361" s="227" t="s">
        <v>1</v>
      </c>
      <c r="N361" s="228" t="s">
        <v>38</v>
      </c>
      <c r="O361" s="91"/>
      <c r="P361" s="229">
        <f>O361*H361</f>
        <v>0</v>
      </c>
      <c r="Q361" s="229">
        <v>0</v>
      </c>
      <c r="R361" s="229">
        <f>Q361*H361</f>
        <v>0</v>
      </c>
      <c r="S361" s="229">
        <v>0</v>
      </c>
      <c r="T361" s="230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31" t="s">
        <v>200</v>
      </c>
      <c r="AT361" s="231" t="s">
        <v>116</v>
      </c>
      <c r="AU361" s="231" t="s">
        <v>83</v>
      </c>
      <c r="AY361" s="17" t="s">
        <v>114</v>
      </c>
      <c r="BE361" s="232">
        <f>IF(N361="základní",J361,0)</f>
        <v>0</v>
      </c>
      <c r="BF361" s="232">
        <f>IF(N361="snížená",J361,0)</f>
        <v>0</v>
      </c>
      <c r="BG361" s="232">
        <f>IF(N361="zákl. přenesená",J361,0)</f>
        <v>0</v>
      </c>
      <c r="BH361" s="232">
        <f>IF(N361="sníž. přenesená",J361,0)</f>
        <v>0</v>
      </c>
      <c r="BI361" s="232">
        <f>IF(N361="nulová",J361,0)</f>
        <v>0</v>
      </c>
      <c r="BJ361" s="17" t="s">
        <v>81</v>
      </c>
      <c r="BK361" s="232">
        <f>ROUND(I361*H361,2)</f>
        <v>0</v>
      </c>
      <c r="BL361" s="17" t="s">
        <v>200</v>
      </c>
      <c r="BM361" s="231" t="s">
        <v>858</v>
      </c>
    </row>
    <row r="362" s="12" customFormat="1" ht="25.92" customHeight="1">
      <c r="A362" s="12"/>
      <c r="B362" s="203"/>
      <c r="C362" s="204"/>
      <c r="D362" s="205" t="s">
        <v>72</v>
      </c>
      <c r="E362" s="206" t="s">
        <v>859</v>
      </c>
      <c r="F362" s="206" t="s">
        <v>860</v>
      </c>
      <c r="G362" s="204"/>
      <c r="H362" s="204"/>
      <c r="I362" s="207"/>
      <c r="J362" s="208">
        <f>BK362</f>
        <v>0</v>
      </c>
      <c r="K362" s="204"/>
      <c r="L362" s="209"/>
      <c r="M362" s="210"/>
      <c r="N362" s="211"/>
      <c r="O362" s="211"/>
      <c r="P362" s="212">
        <f>SUM(P363:P367)</f>
        <v>0</v>
      </c>
      <c r="Q362" s="211"/>
      <c r="R362" s="212">
        <f>SUM(R363:R367)</f>
        <v>0</v>
      </c>
      <c r="S362" s="211"/>
      <c r="T362" s="213">
        <f>SUM(T363:T367)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137</v>
      </c>
      <c r="AT362" s="215" t="s">
        <v>72</v>
      </c>
      <c r="AU362" s="215" t="s">
        <v>73</v>
      </c>
      <c r="AY362" s="214" t="s">
        <v>114</v>
      </c>
      <c r="BK362" s="216">
        <f>SUM(BK363:BK367)</f>
        <v>0</v>
      </c>
    </row>
    <row r="363" s="2" customFormat="1" ht="16.5" customHeight="1">
      <c r="A363" s="38"/>
      <c r="B363" s="39"/>
      <c r="C363" s="219" t="s">
        <v>861</v>
      </c>
      <c r="D363" s="219" t="s">
        <v>116</v>
      </c>
      <c r="E363" s="220" t="s">
        <v>862</v>
      </c>
      <c r="F363" s="221" t="s">
        <v>863</v>
      </c>
      <c r="G363" s="222" t="s">
        <v>864</v>
      </c>
      <c r="H363" s="223">
        <v>3</v>
      </c>
      <c r="I363" s="224"/>
      <c r="J363" s="225">
        <f>ROUND(I363*H363,2)</f>
        <v>0</v>
      </c>
      <c r="K363" s="226"/>
      <c r="L363" s="44"/>
      <c r="M363" s="227" t="s">
        <v>1</v>
      </c>
      <c r="N363" s="228" t="s">
        <v>38</v>
      </c>
      <c r="O363" s="91"/>
      <c r="P363" s="229">
        <f>O363*H363</f>
        <v>0</v>
      </c>
      <c r="Q363" s="229">
        <v>0</v>
      </c>
      <c r="R363" s="229">
        <f>Q363*H363</f>
        <v>0</v>
      </c>
      <c r="S363" s="229">
        <v>0</v>
      </c>
      <c r="T363" s="230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31" t="s">
        <v>120</v>
      </c>
      <c r="AT363" s="231" t="s">
        <v>116</v>
      </c>
      <c r="AU363" s="231" t="s">
        <v>81</v>
      </c>
      <c r="AY363" s="17" t="s">
        <v>114</v>
      </c>
      <c r="BE363" s="232">
        <f>IF(N363="základní",J363,0)</f>
        <v>0</v>
      </c>
      <c r="BF363" s="232">
        <f>IF(N363="snížená",J363,0)</f>
        <v>0</v>
      </c>
      <c r="BG363" s="232">
        <f>IF(N363="zákl. přenesená",J363,0)</f>
        <v>0</v>
      </c>
      <c r="BH363" s="232">
        <f>IF(N363="sníž. přenesená",J363,0)</f>
        <v>0</v>
      </c>
      <c r="BI363" s="232">
        <f>IF(N363="nulová",J363,0)</f>
        <v>0</v>
      </c>
      <c r="BJ363" s="17" t="s">
        <v>81</v>
      </c>
      <c r="BK363" s="232">
        <f>ROUND(I363*H363,2)</f>
        <v>0</v>
      </c>
      <c r="BL363" s="17" t="s">
        <v>120</v>
      </c>
      <c r="BM363" s="231" t="s">
        <v>865</v>
      </c>
    </row>
    <row r="364" s="2" customFormat="1" ht="16.5" customHeight="1">
      <c r="A364" s="38"/>
      <c r="B364" s="39"/>
      <c r="C364" s="219" t="s">
        <v>866</v>
      </c>
      <c r="D364" s="219" t="s">
        <v>116</v>
      </c>
      <c r="E364" s="220" t="s">
        <v>867</v>
      </c>
      <c r="F364" s="221" t="s">
        <v>868</v>
      </c>
      <c r="G364" s="222" t="s">
        <v>673</v>
      </c>
      <c r="H364" s="223">
        <v>1</v>
      </c>
      <c r="I364" s="224"/>
      <c r="J364" s="225">
        <f>ROUND(I364*H364,2)</f>
        <v>0</v>
      </c>
      <c r="K364" s="226"/>
      <c r="L364" s="44"/>
      <c r="M364" s="227" t="s">
        <v>1</v>
      </c>
      <c r="N364" s="228" t="s">
        <v>38</v>
      </c>
      <c r="O364" s="91"/>
      <c r="P364" s="229">
        <f>O364*H364</f>
        <v>0</v>
      </c>
      <c r="Q364" s="229">
        <v>0</v>
      </c>
      <c r="R364" s="229">
        <f>Q364*H364</f>
        <v>0</v>
      </c>
      <c r="S364" s="229">
        <v>0</v>
      </c>
      <c r="T364" s="230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31" t="s">
        <v>120</v>
      </c>
      <c r="AT364" s="231" t="s">
        <v>116</v>
      </c>
      <c r="AU364" s="231" t="s">
        <v>81</v>
      </c>
      <c r="AY364" s="17" t="s">
        <v>114</v>
      </c>
      <c r="BE364" s="232">
        <f>IF(N364="základní",J364,0)</f>
        <v>0</v>
      </c>
      <c r="BF364" s="232">
        <f>IF(N364="snížená",J364,0)</f>
        <v>0</v>
      </c>
      <c r="BG364" s="232">
        <f>IF(N364="zákl. přenesená",J364,0)</f>
        <v>0</v>
      </c>
      <c r="BH364" s="232">
        <f>IF(N364="sníž. přenesená",J364,0)</f>
        <v>0</v>
      </c>
      <c r="BI364" s="232">
        <f>IF(N364="nulová",J364,0)</f>
        <v>0</v>
      </c>
      <c r="BJ364" s="17" t="s">
        <v>81</v>
      </c>
      <c r="BK364" s="232">
        <f>ROUND(I364*H364,2)</f>
        <v>0</v>
      </c>
      <c r="BL364" s="17" t="s">
        <v>120</v>
      </c>
      <c r="BM364" s="231" t="s">
        <v>869</v>
      </c>
    </row>
    <row r="365" s="2" customFormat="1" ht="16.5" customHeight="1">
      <c r="A365" s="38"/>
      <c r="B365" s="39"/>
      <c r="C365" s="219" t="s">
        <v>870</v>
      </c>
      <c r="D365" s="219" t="s">
        <v>116</v>
      </c>
      <c r="E365" s="220" t="s">
        <v>871</v>
      </c>
      <c r="F365" s="221" t="s">
        <v>872</v>
      </c>
      <c r="G365" s="222" t="s">
        <v>673</v>
      </c>
      <c r="H365" s="223">
        <v>1</v>
      </c>
      <c r="I365" s="224"/>
      <c r="J365" s="225">
        <f>ROUND(I365*H365,2)</f>
        <v>0</v>
      </c>
      <c r="K365" s="226"/>
      <c r="L365" s="44"/>
      <c r="M365" s="227" t="s">
        <v>1</v>
      </c>
      <c r="N365" s="228" t="s">
        <v>38</v>
      </c>
      <c r="O365" s="91"/>
      <c r="P365" s="229">
        <f>O365*H365</f>
        <v>0</v>
      </c>
      <c r="Q365" s="229">
        <v>0</v>
      </c>
      <c r="R365" s="229">
        <f>Q365*H365</f>
        <v>0</v>
      </c>
      <c r="S365" s="229">
        <v>0</v>
      </c>
      <c r="T365" s="230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31" t="s">
        <v>120</v>
      </c>
      <c r="AT365" s="231" t="s">
        <v>116</v>
      </c>
      <c r="AU365" s="231" t="s">
        <v>81</v>
      </c>
      <c r="AY365" s="17" t="s">
        <v>114</v>
      </c>
      <c r="BE365" s="232">
        <f>IF(N365="základní",J365,0)</f>
        <v>0</v>
      </c>
      <c r="BF365" s="232">
        <f>IF(N365="snížená",J365,0)</f>
        <v>0</v>
      </c>
      <c r="BG365" s="232">
        <f>IF(N365="zákl. přenesená",J365,0)</f>
        <v>0</v>
      </c>
      <c r="BH365" s="232">
        <f>IF(N365="sníž. přenesená",J365,0)</f>
        <v>0</v>
      </c>
      <c r="BI365" s="232">
        <f>IF(N365="nulová",J365,0)</f>
        <v>0</v>
      </c>
      <c r="BJ365" s="17" t="s">
        <v>81</v>
      </c>
      <c r="BK365" s="232">
        <f>ROUND(I365*H365,2)</f>
        <v>0</v>
      </c>
      <c r="BL365" s="17" t="s">
        <v>120</v>
      </c>
      <c r="BM365" s="231" t="s">
        <v>873</v>
      </c>
    </row>
    <row r="366" s="2" customFormat="1" ht="16.5" customHeight="1">
      <c r="A366" s="38"/>
      <c r="B366" s="39"/>
      <c r="C366" s="219" t="s">
        <v>874</v>
      </c>
      <c r="D366" s="219" t="s">
        <v>116</v>
      </c>
      <c r="E366" s="220" t="s">
        <v>875</v>
      </c>
      <c r="F366" s="221" t="s">
        <v>876</v>
      </c>
      <c r="G366" s="222" t="s">
        <v>673</v>
      </c>
      <c r="H366" s="223">
        <v>1</v>
      </c>
      <c r="I366" s="224"/>
      <c r="J366" s="225">
        <f>ROUND(I366*H366,2)</f>
        <v>0</v>
      </c>
      <c r="K366" s="226"/>
      <c r="L366" s="44"/>
      <c r="M366" s="227" t="s">
        <v>1</v>
      </c>
      <c r="N366" s="228" t="s">
        <v>38</v>
      </c>
      <c r="O366" s="91"/>
      <c r="P366" s="229">
        <f>O366*H366</f>
        <v>0</v>
      </c>
      <c r="Q366" s="229">
        <v>0</v>
      </c>
      <c r="R366" s="229">
        <f>Q366*H366</f>
        <v>0</v>
      </c>
      <c r="S366" s="229">
        <v>0</v>
      </c>
      <c r="T366" s="230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31" t="s">
        <v>120</v>
      </c>
      <c r="AT366" s="231" t="s">
        <v>116</v>
      </c>
      <c r="AU366" s="231" t="s">
        <v>81</v>
      </c>
      <c r="AY366" s="17" t="s">
        <v>114</v>
      </c>
      <c r="BE366" s="232">
        <f>IF(N366="základní",J366,0)</f>
        <v>0</v>
      </c>
      <c r="BF366" s="232">
        <f>IF(N366="snížená",J366,0)</f>
        <v>0</v>
      </c>
      <c r="BG366" s="232">
        <f>IF(N366="zákl. přenesená",J366,0)</f>
        <v>0</v>
      </c>
      <c r="BH366" s="232">
        <f>IF(N366="sníž. přenesená",J366,0)</f>
        <v>0</v>
      </c>
      <c r="BI366" s="232">
        <f>IF(N366="nulová",J366,0)</f>
        <v>0</v>
      </c>
      <c r="BJ366" s="17" t="s">
        <v>81</v>
      </c>
      <c r="BK366" s="232">
        <f>ROUND(I366*H366,2)</f>
        <v>0</v>
      </c>
      <c r="BL366" s="17" t="s">
        <v>120</v>
      </c>
      <c r="BM366" s="231" t="s">
        <v>877</v>
      </c>
    </row>
    <row r="367" s="2" customFormat="1" ht="16.5" customHeight="1">
      <c r="A367" s="38"/>
      <c r="B367" s="39"/>
      <c r="C367" s="219" t="s">
        <v>878</v>
      </c>
      <c r="D367" s="219" t="s">
        <v>116</v>
      </c>
      <c r="E367" s="220" t="s">
        <v>879</v>
      </c>
      <c r="F367" s="221" t="s">
        <v>880</v>
      </c>
      <c r="G367" s="222" t="s">
        <v>864</v>
      </c>
      <c r="H367" s="223">
        <v>8</v>
      </c>
      <c r="I367" s="224"/>
      <c r="J367" s="225">
        <f>ROUND(I367*H367,2)</f>
        <v>0</v>
      </c>
      <c r="K367" s="226"/>
      <c r="L367" s="44"/>
      <c r="M367" s="266" t="s">
        <v>1</v>
      </c>
      <c r="N367" s="267" t="s">
        <v>38</v>
      </c>
      <c r="O367" s="268"/>
      <c r="P367" s="269">
        <f>O367*H367</f>
        <v>0</v>
      </c>
      <c r="Q367" s="269">
        <v>0</v>
      </c>
      <c r="R367" s="269">
        <f>Q367*H367</f>
        <v>0</v>
      </c>
      <c r="S367" s="269">
        <v>0</v>
      </c>
      <c r="T367" s="270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31" t="s">
        <v>120</v>
      </c>
      <c r="AT367" s="231" t="s">
        <v>116</v>
      </c>
      <c r="AU367" s="231" t="s">
        <v>81</v>
      </c>
      <c r="AY367" s="17" t="s">
        <v>114</v>
      </c>
      <c r="BE367" s="232">
        <f>IF(N367="základní",J367,0)</f>
        <v>0</v>
      </c>
      <c r="BF367" s="232">
        <f>IF(N367="snížená",J367,0)</f>
        <v>0</v>
      </c>
      <c r="BG367" s="232">
        <f>IF(N367="zákl. přenesená",J367,0)</f>
        <v>0</v>
      </c>
      <c r="BH367" s="232">
        <f>IF(N367="sníž. přenesená",J367,0)</f>
        <v>0</v>
      </c>
      <c r="BI367" s="232">
        <f>IF(N367="nulová",J367,0)</f>
        <v>0</v>
      </c>
      <c r="BJ367" s="17" t="s">
        <v>81</v>
      </c>
      <c r="BK367" s="232">
        <f>ROUND(I367*H367,2)</f>
        <v>0</v>
      </c>
      <c r="BL367" s="17" t="s">
        <v>120</v>
      </c>
      <c r="BM367" s="231" t="s">
        <v>881</v>
      </c>
    </row>
    <row r="368" s="2" customFormat="1" ht="6.96" customHeight="1">
      <c r="A368" s="38"/>
      <c r="B368" s="66"/>
      <c r="C368" s="67"/>
      <c r="D368" s="67"/>
      <c r="E368" s="67"/>
      <c r="F368" s="67"/>
      <c r="G368" s="67"/>
      <c r="H368" s="67"/>
      <c r="I368" s="67"/>
      <c r="J368" s="67"/>
      <c r="K368" s="67"/>
      <c r="L368" s="44"/>
      <c r="M368" s="38"/>
      <c r="O368" s="38"/>
      <c r="P368" s="38"/>
      <c r="Q368" s="38"/>
      <c r="R368" s="38"/>
      <c r="S368" s="38"/>
      <c r="T368" s="38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</row>
  </sheetData>
  <sheetProtection sheet="1" autoFilter="0" formatColumns="0" formatRows="0" objects="1" scenarios="1" spinCount="100000" saltValue="xbLm0ayCUiF/xnkUJy/EPzJI4g7mu4x5D3UM2Wey+qxk7b/5yoi/sOKJPcwoy1sR4BPQ1mx9SEaafSdygme9nQ==" hashValue="C6HxGOZZVAmaDdeImVl7knvBBIk9rpiS9IjT63qcJf7zD4rO4pPSaOCdyaUreGADLifS9OCcrl4y61gfw4S3/Q==" algorithmName="SHA-512" password="CC35"/>
  <autoFilter ref="C128:K36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pavla.rodakova</dc:creator>
  <cp:lastModifiedBy>pavla.rodakova</cp:lastModifiedBy>
  <dcterms:created xsi:type="dcterms:W3CDTF">2025-07-04T04:52:29Z</dcterms:created>
  <dcterms:modified xsi:type="dcterms:W3CDTF">2025-07-04T04:52:30Z</dcterms:modified>
</cp:coreProperties>
</file>